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265" tabRatio="703" activeTab="0"/>
  </bookViews>
  <sheets>
    <sheet name="PROGNOZA 2018-2019_01042018" sheetId="1" r:id="rId1"/>
    <sheet name="APROBAT 2017-2018_01012018" sheetId="2" r:id="rId2"/>
    <sheet name="APROBAT 2017-2018" sheetId="3" r:id="rId3"/>
    <sheet name="PROGNOZA 2017-2018" sheetId="4" r:id="rId4"/>
    <sheet name="2016-2017_APROBATA" sheetId="5" r:id="rId5"/>
    <sheet name="2016-2017_PROGNOZA" sheetId="6" r:id="rId6"/>
    <sheet name="2015-2016_APROBATA" sheetId="7" r:id="rId7"/>
    <sheet name="2015-2016_PROGNOZA" sheetId="8" r:id="rId8"/>
    <sheet name="2014-2015 APROBAT" sheetId="9" r:id="rId9"/>
    <sheet name="2014-2015_PROGNOZA" sheetId="10" r:id="rId10"/>
    <sheet name="2013-2014_APROBAT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<sst xmlns="http://schemas.openxmlformats.org/spreadsheetml/2006/main" count="1554" uniqueCount="235">
  <si>
    <t>nr.d/o</t>
  </si>
  <si>
    <t>nr.de clase</t>
  </si>
  <si>
    <t>nr.de elevi</t>
  </si>
  <si>
    <t>clasa 1</t>
  </si>
  <si>
    <t>clasa II</t>
  </si>
  <si>
    <t>clasa IV</t>
  </si>
  <si>
    <t>clasa III</t>
  </si>
  <si>
    <t>total I-IV</t>
  </si>
  <si>
    <t>LT "M.Sadoveanu"</t>
  </si>
  <si>
    <t>LT "M.Eminescu"</t>
  </si>
  <si>
    <t>LT M.Lomonosov</t>
  </si>
  <si>
    <t>LT Bobeica</t>
  </si>
  <si>
    <t>LT Lăpuşna</t>
  </si>
  <si>
    <t>LT Mingir</t>
  </si>
  <si>
    <t>G.Bozieni</t>
  </si>
  <si>
    <t>G.Bălceana</t>
  </si>
  <si>
    <t>G.Caracui</t>
  </si>
  <si>
    <t>G.nr.2 Cărpineni</t>
  </si>
  <si>
    <t>G.Căţăleni</t>
  </si>
  <si>
    <t>G.Voinescu</t>
  </si>
  <si>
    <t>G.Sofia</t>
  </si>
  <si>
    <t>G.Dancu</t>
  </si>
  <si>
    <t>G.Drăguşenii Noi</t>
  </si>
  <si>
    <t>G.Mireşti</t>
  </si>
  <si>
    <t>G.Negrea</t>
  </si>
  <si>
    <t>G.Obileni</t>
  </si>
  <si>
    <t>G.Onesti</t>
  </si>
  <si>
    <t>G.Păşcani</t>
  </si>
  <si>
    <t>G.Pereni</t>
  </si>
  <si>
    <t>G.Pogăneşti</t>
  </si>
  <si>
    <t>G.Secăreni</t>
  </si>
  <si>
    <t>Ş.P. Mingir</t>
  </si>
  <si>
    <t>T O T A L RAION:</t>
  </si>
  <si>
    <t>clasa V</t>
  </si>
  <si>
    <t>clasa VIII</t>
  </si>
  <si>
    <t>clasa IX</t>
  </si>
  <si>
    <t>total V-IX</t>
  </si>
  <si>
    <t>total X- XII</t>
  </si>
  <si>
    <t>total I - XII</t>
  </si>
  <si>
    <t>clasa VI</t>
  </si>
  <si>
    <t>clasa  VII</t>
  </si>
  <si>
    <t>clasa XII</t>
  </si>
  <si>
    <t>clasa XI</t>
  </si>
  <si>
    <t>clasa  X</t>
  </si>
  <si>
    <t>I.LICEE TEORETICE</t>
  </si>
  <si>
    <t>instruire în l.rusă</t>
  </si>
  <si>
    <t xml:space="preserve">            în .l.română</t>
  </si>
  <si>
    <t>G.Boghiceni</t>
  </si>
  <si>
    <t>gr.preg.</t>
  </si>
  <si>
    <t>nr.de copii</t>
  </si>
  <si>
    <t>nr. de grupe</t>
  </si>
  <si>
    <t>T O T A L ŞP:</t>
  </si>
  <si>
    <t>G.Stolniceni</t>
  </si>
  <si>
    <t>G. Fundul Galbenei</t>
  </si>
  <si>
    <t>G. Mereşeni</t>
  </si>
  <si>
    <t>cl.mixtă</t>
  </si>
  <si>
    <t>penitenciarul s.Rusca</t>
  </si>
  <si>
    <t>or.Hînceşti</t>
  </si>
  <si>
    <t>G.Nemteni</t>
  </si>
  <si>
    <t>T O T A L Sc-Gr</t>
  </si>
  <si>
    <t>T O T A L  LT</t>
  </si>
  <si>
    <t>G.Tălăieşti</t>
  </si>
  <si>
    <t>T O  T A L  G:</t>
  </si>
  <si>
    <t>G.Bujor</t>
  </si>
  <si>
    <t>gr.mixtă</t>
  </si>
  <si>
    <t>gr.medie</t>
  </si>
  <si>
    <t xml:space="preserve">II.GIMNAZII </t>
  </si>
  <si>
    <t>nr.grupe</t>
  </si>
  <si>
    <t>nr. copii</t>
  </si>
  <si>
    <t>Total</t>
  </si>
  <si>
    <t>instruire în .l.română</t>
  </si>
  <si>
    <t xml:space="preserve"> în l.rusă</t>
  </si>
  <si>
    <t>G.Logăneşti</t>
  </si>
  <si>
    <t xml:space="preserve"> IV.Şcoli Primare-Gradiniţe</t>
  </si>
  <si>
    <t>G.Pervomaiscoe</t>
  </si>
  <si>
    <t>ŞP gr Fîrlădeni</t>
  </si>
  <si>
    <t>ŞP gr Sărata Mereşeni</t>
  </si>
  <si>
    <t xml:space="preserve">         R E Ţ E A U A     Ş C O L A R Ă </t>
  </si>
  <si>
    <t>Coordonat</t>
  </si>
  <si>
    <t>___________________________</t>
  </si>
  <si>
    <t>Anexă</t>
  </si>
  <si>
    <t>la decizia Consiliului Raional Hînceşti</t>
  </si>
  <si>
    <t>nr.______ din ________________</t>
  </si>
  <si>
    <t>Şef al Direcţiei Finanţe</t>
  </si>
  <si>
    <t>media</t>
  </si>
  <si>
    <t>G.Călmăţui</t>
  </si>
  <si>
    <t>III.ŞCOLI PRIMARE</t>
  </si>
  <si>
    <t xml:space="preserve">LT "A.Donici" </t>
  </si>
  <si>
    <t>LT "Şt.Holban"</t>
  </si>
  <si>
    <t>LT "S.Andreev"</t>
  </si>
  <si>
    <t>LT "D.Cantemir"</t>
  </si>
  <si>
    <t>LT "C.Radu"</t>
  </si>
  <si>
    <t>LT Universum</t>
  </si>
  <si>
    <t>ŞP gr Horjeşti</t>
  </si>
  <si>
    <t>ŞP gr Şipoteni</t>
  </si>
  <si>
    <t>G."K.Evteeva"</t>
  </si>
  <si>
    <t>G. "A.Bunduchi"</t>
  </si>
  <si>
    <t>G.Cotul Morii</t>
  </si>
  <si>
    <t>G.nr.3 Cărpineni</t>
  </si>
  <si>
    <t>G."M.Viteazul"</t>
  </si>
  <si>
    <t>nr elevi ponderati</t>
  </si>
  <si>
    <t>Secretarul-interimar al Consiliului Raional Hînceşti</t>
  </si>
  <si>
    <t>Igor Botnaru</t>
  </si>
  <si>
    <t>PROGNOZA pentru anul de studiu 2014-2015</t>
  </si>
  <si>
    <t xml:space="preserve">              anul de studiu 2013-2014</t>
  </si>
  <si>
    <t>PROGNOZA pentru anul de studiu 2015-2016</t>
  </si>
  <si>
    <t>G.D.Crețu Cărpineni</t>
  </si>
  <si>
    <t>LT ”M.Lomonosov”</t>
  </si>
  <si>
    <t xml:space="preserve"> pentru anul de studiu 2014-2015</t>
  </si>
  <si>
    <t>penitenciarul s.Rusca - clasa mixta</t>
  </si>
  <si>
    <t>ŞPG Horjeşti</t>
  </si>
  <si>
    <t>ŞPG Fîrlădeni</t>
  </si>
  <si>
    <t>ŞPG Şipoteni</t>
  </si>
  <si>
    <t>ŞPG Sărata Mereşeni</t>
  </si>
  <si>
    <t>Școala internat specială Hîncești</t>
  </si>
  <si>
    <t>pentru anul de studiu 2015-2016</t>
  </si>
  <si>
    <t>GM Bobeica</t>
  </si>
  <si>
    <t>GM Mingir</t>
  </si>
  <si>
    <t>GM  "A.Bunduchi" Buteni</t>
  </si>
  <si>
    <t>GM Caracui</t>
  </si>
  <si>
    <t>GM "D.Crețu" Cărpineni</t>
  </si>
  <si>
    <t>GM nr.3 Cărpineni</t>
  </si>
  <si>
    <t>GM Căţăleni</t>
  </si>
  <si>
    <t>GM Călmăţui</t>
  </si>
  <si>
    <t>GM Cotul Morii</t>
  </si>
  <si>
    <t>GM Dancu</t>
  </si>
  <si>
    <t>GM Drăguşenii Noi</t>
  </si>
  <si>
    <t>GM  Fundul Galbenei</t>
  </si>
  <si>
    <t>GM "K.Evteeva"</t>
  </si>
  <si>
    <t>GM Logăneşti</t>
  </si>
  <si>
    <t>GM Mireşti</t>
  </si>
  <si>
    <t>GM  Mereşeni</t>
  </si>
  <si>
    <t>GM Nemteni</t>
  </si>
  <si>
    <t>GM Negrea</t>
  </si>
  <si>
    <t>GM Obileni</t>
  </si>
  <si>
    <t>GM Onesti</t>
  </si>
  <si>
    <t>GM Păşcani</t>
  </si>
  <si>
    <t>GM Pereni</t>
  </si>
  <si>
    <t>GM Pervomaiscoe</t>
  </si>
  <si>
    <t>GM Pogăneşti</t>
  </si>
  <si>
    <t>GM  "A.Plamadeala" Stolniceni</t>
  </si>
  <si>
    <t>GM "V.Movileanu" Secăreni</t>
  </si>
  <si>
    <t>GM Tălăieşti</t>
  </si>
  <si>
    <t>GM Voinescu</t>
  </si>
  <si>
    <t>GM "M.Viteazul"</t>
  </si>
  <si>
    <t>GM Bozieni</t>
  </si>
  <si>
    <t>GM Boghiceni</t>
  </si>
  <si>
    <t>GM Bălceana</t>
  </si>
  <si>
    <t>GM Bujor</t>
  </si>
  <si>
    <t xml:space="preserve"> IV.Şcoli Primare-Grădiniţe</t>
  </si>
  <si>
    <t>ŞP Mingir</t>
  </si>
  <si>
    <t>gr.mare</t>
  </si>
  <si>
    <t>gr. mică</t>
  </si>
  <si>
    <r>
      <t>nr._</t>
    </r>
    <r>
      <rPr>
        <b/>
        <i/>
        <u val="single"/>
        <sz val="8"/>
        <rFont val="Arial Cyr"/>
        <family val="0"/>
      </rPr>
      <t>224-b</t>
    </r>
    <r>
      <rPr>
        <sz val="8"/>
        <rFont val="Arial Cyr"/>
        <family val="0"/>
      </rPr>
      <t xml:space="preserve"> din _</t>
    </r>
    <r>
      <rPr>
        <b/>
        <i/>
        <u val="single"/>
        <sz val="8"/>
        <rFont val="Arial Cyr"/>
        <family val="0"/>
      </rPr>
      <t>23 septembrie 2015</t>
    </r>
  </si>
  <si>
    <t>ex. G. Țurcanu</t>
  </si>
  <si>
    <t>la Ordinul Direcției Învățămînt</t>
  </si>
  <si>
    <t>PROGNOZA pentru anul de studiu 2016-2017</t>
  </si>
  <si>
    <t>pentru anul de studiu 2016-2017</t>
  </si>
  <si>
    <t>DENUMIREA INSTITUȚIEI</t>
  </si>
  <si>
    <t>nr.de clase REAL</t>
  </si>
  <si>
    <t>nr.de clase UMANIST</t>
  </si>
  <si>
    <t>nr.de elevi , cl. REAL</t>
  </si>
  <si>
    <t>nr.de elevi , cl.UMANIST</t>
  </si>
  <si>
    <t>LT ”M.Lomonosov”, rusa</t>
  </si>
  <si>
    <t>GM "A. Donici"</t>
  </si>
  <si>
    <t>GM "S. Andreev"</t>
  </si>
  <si>
    <t xml:space="preserve">GM "C. Radu" </t>
  </si>
  <si>
    <t>GM Căţeleni</t>
  </si>
  <si>
    <t>GM "D.Crețu” (nr. 2)</t>
  </si>
  <si>
    <t>GM Fundul-Galbenei</t>
  </si>
  <si>
    <t xml:space="preserve">GM "M. Viteazul" </t>
  </si>
  <si>
    <t>GM  Mingir</t>
  </si>
  <si>
    <t>GM ”C.Tănase”</t>
  </si>
  <si>
    <t>GM Oneşti</t>
  </si>
  <si>
    <t>GM Paşcani</t>
  </si>
  <si>
    <t>GM "Mitr. A.Plămădeală"</t>
  </si>
  <si>
    <t>TOTAL GM</t>
  </si>
  <si>
    <t xml:space="preserve">III. COMPLEXE EDUCAȚIONALE GIMNAZII-GRĂDINIȚE </t>
  </si>
  <si>
    <t>GMG Cotul Morii</t>
  </si>
  <si>
    <t>GMG "K.Evteeva"</t>
  </si>
  <si>
    <t>GMG Pervomaiscoe</t>
  </si>
  <si>
    <t>GMG "V.Movileanu"</t>
  </si>
  <si>
    <t xml:space="preserve">GMG nr. 3 (Topor) </t>
  </si>
  <si>
    <t>T O  T A L  GMG:</t>
  </si>
  <si>
    <t>IV.ŞCOLI PRIMARE</t>
  </si>
  <si>
    <t xml:space="preserve"> V.Şcoli Primare-Grădiniţe</t>
  </si>
  <si>
    <t>T O T A L ȘPG</t>
  </si>
  <si>
    <t>TOTAL 10-12</t>
  </si>
  <si>
    <t>NR. DE CLASE</t>
  </si>
  <si>
    <t>NR. DE ELEVI</t>
  </si>
  <si>
    <t>GM "A. Bunduchi"</t>
  </si>
  <si>
    <t>GMG Mereşeni + copii/elevi S-Mereșeni</t>
  </si>
  <si>
    <r>
      <t xml:space="preserve">nr. </t>
    </r>
    <r>
      <rPr>
        <b/>
        <i/>
        <sz val="8"/>
        <rFont val="Arial Cyr"/>
        <family val="0"/>
      </rPr>
      <t>252-b</t>
    </r>
    <r>
      <rPr>
        <i/>
        <sz val="8"/>
        <rFont val="Arial Cyr"/>
        <family val="0"/>
      </rPr>
      <t xml:space="preserve"> din </t>
    </r>
    <r>
      <rPr>
        <b/>
        <i/>
        <u val="single"/>
        <sz val="8"/>
        <rFont val="Arial Cyr"/>
        <family val="0"/>
      </rPr>
      <t>15 septembrie 2016</t>
    </r>
  </si>
  <si>
    <t>1</t>
  </si>
  <si>
    <t>29</t>
  </si>
  <si>
    <t>24</t>
  </si>
  <si>
    <t>16</t>
  </si>
  <si>
    <t>20</t>
  </si>
  <si>
    <t>19</t>
  </si>
  <si>
    <t>27</t>
  </si>
  <si>
    <t>pentru anul de studiu 2017-2018</t>
  </si>
  <si>
    <r>
      <t xml:space="preserve">nr. </t>
    </r>
    <r>
      <rPr>
        <sz val="10"/>
        <rFont val="Arial Cyr"/>
        <family val="0"/>
      </rPr>
      <t xml:space="preserve"> din </t>
    </r>
    <r>
      <rPr>
        <b/>
        <u val="single"/>
        <sz val="10"/>
        <rFont val="Arial Cyr"/>
        <family val="0"/>
      </rPr>
      <t>septembrie 2017</t>
    </r>
  </si>
  <si>
    <t>GM "Serghei Anisei"</t>
  </si>
  <si>
    <t>Nr.d/o</t>
  </si>
  <si>
    <t>GM Mereşeni + copii S-Mereșeni</t>
  </si>
  <si>
    <t>GMG Cărpineni</t>
  </si>
  <si>
    <t>GM "Mitr. A.Plămădeală", filiala GM Logănești</t>
  </si>
  <si>
    <t>TOTAL GIMNAZII - 30</t>
  </si>
  <si>
    <t>TOTAL  LICEE - 7</t>
  </si>
  <si>
    <t>T O T A L ȘPG - 2</t>
  </si>
  <si>
    <t>TOTAL  GMG - 5</t>
  </si>
  <si>
    <t>T O T A L RAION - 44 instittutii</t>
  </si>
  <si>
    <t xml:space="preserve"> IV. ŞCOLI PRIMARE-GRĂDINIȚE</t>
  </si>
  <si>
    <t>LT ”Universum”</t>
  </si>
  <si>
    <t>I. LICEE TEORETICE</t>
  </si>
  <si>
    <t xml:space="preserve">II. GIMNAZII </t>
  </si>
  <si>
    <r>
      <rPr>
        <b/>
        <sz val="10"/>
        <rFont val="Arial Cyr"/>
        <family val="0"/>
      </rPr>
      <t>nr</t>
    </r>
    <r>
      <rPr>
        <b/>
        <i/>
        <sz val="10"/>
        <rFont val="Arial Cyr"/>
        <family val="0"/>
      </rPr>
      <t>.</t>
    </r>
    <r>
      <rPr>
        <b/>
        <i/>
        <u val="single"/>
        <sz val="10"/>
        <rFont val="Arial Cyr"/>
        <family val="0"/>
      </rPr>
      <t xml:space="preserve"> 211-b</t>
    </r>
    <r>
      <rPr>
        <sz val="10"/>
        <rFont val="Arial Cyr"/>
        <family val="0"/>
      </rPr>
      <t xml:space="preserve"> din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07</t>
    </r>
    <r>
      <rPr>
        <i/>
        <u val="single"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septembrie 2017</t>
    </r>
  </si>
  <si>
    <t>la Ordinul Direcției Învățământ Hâncești</t>
  </si>
  <si>
    <t xml:space="preserve">Șef SMEFP </t>
  </si>
  <si>
    <t>G. Țurcanu</t>
  </si>
  <si>
    <t>ex. E.Mariniuc</t>
  </si>
  <si>
    <t>media per instituție</t>
  </si>
  <si>
    <t>gr. medie</t>
  </si>
  <si>
    <t>total X- XII, profil</t>
  </si>
  <si>
    <t>T O T A L RAION - 45 instittutii</t>
  </si>
  <si>
    <t>ȘP Fârlădeni</t>
  </si>
  <si>
    <t xml:space="preserve"> V. ŞCOLI PRIMARE-GRĂDINIȚE</t>
  </si>
  <si>
    <t>MODIFICATĂ 01012018</t>
  </si>
  <si>
    <r>
      <rPr>
        <b/>
        <sz val="10"/>
        <rFont val="Arial Cyr"/>
        <family val="0"/>
      </rPr>
      <t>nr</t>
    </r>
    <r>
      <rPr>
        <b/>
        <i/>
        <sz val="10"/>
        <rFont val="Arial Cyr"/>
        <family val="0"/>
      </rPr>
      <t>.</t>
    </r>
    <r>
      <rPr>
        <b/>
        <i/>
        <u val="single"/>
        <sz val="10"/>
        <rFont val="Arial Cyr"/>
        <family val="0"/>
      </rPr>
      <t xml:space="preserve"> 317-b</t>
    </r>
    <r>
      <rPr>
        <sz val="10"/>
        <rFont val="Arial Cyr"/>
        <family val="0"/>
      </rPr>
      <t xml:space="preserve"> din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29</t>
    </r>
    <r>
      <rPr>
        <i/>
        <u val="single"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decembrie 2017</t>
    </r>
  </si>
  <si>
    <t xml:space="preserve">        P R O G N O Z A</t>
  </si>
  <si>
    <t xml:space="preserve">         R E Ţ E L E I     Ş C O L A R E </t>
  </si>
  <si>
    <t>pentru anul de studiu 2018-2019</t>
  </si>
  <si>
    <t>Semnat:</t>
  </si>
  <si>
    <t>MANAGERUL I.P. _______________</t>
  </si>
  <si>
    <t>L.Ș.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</si>
</sst>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FC19]d\ mmmm\ yyyy\ &quot;г.&quot;"/>
    <numFmt numFmtId="181" formatCode="000000"/>
    <numFmt numFmtId="182" formatCode="#,##0.00_р_.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7"/>
      <color indexed="10"/>
      <name val="Arial Cyr"/>
      <family val="2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b/>
      <sz val="7"/>
      <color indexed="10"/>
      <name val="Arial Cyr"/>
      <family val="2"/>
    </font>
    <font>
      <sz val="6"/>
      <name val="Arial Cyr"/>
      <family val="2"/>
    </font>
    <font>
      <b/>
      <sz val="8"/>
      <color indexed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7"/>
      <color indexed="10"/>
      <name val="Arial Cyr"/>
      <family val="0"/>
    </font>
    <font>
      <b/>
      <sz val="10"/>
      <color indexed="8"/>
      <name val="Arial Cyr"/>
      <family val="2"/>
    </font>
    <font>
      <b/>
      <i/>
      <sz val="6"/>
      <name val="Arial Cyr"/>
      <family val="0"/>
    </font>
    <font>
      <b/>
      <i/>
      <sz val="7"/>
      <name val="Arial Cyr"/>
      <family val="0"/>
    </font>
    <font>
      <b/>
      <i/>
      <u val="single"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10"/>
      <name val="Arial Cyr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i/>
      <u val="single"/>
      <sz val="10"/>
      <name val="Arial Cyr"/>
      <family val="0"/>
    </font>
    <font>
      <i/>
      <u val="single"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2"/>
    </font>
    <font>
      <sz val="10"/>
      <color indexed="56"/>
      <name val="Arial Cyr"/>
      <family val="0"/>
    </font>
    <font>
      <b/>
      <sz val="10"/>
      <color indexed="56"/>
      <name val="Arial Cyr"/>
      <family val="0"/>
    </font>
    <font>
      <i/>
      <sz val="8"/>
      <color indexed="36"/>
      <name val="Arial Cyr"/>
      <family val="0"/>
    </font>
    <font>
      <i/>
      <sz val="7"/>
      <color indexed="36"/>
      <name val="Arial Cyr"/>
      <family val="0"/>
    </font>
    <font>
      <b/>
      <i/>
      <sz val="8"/>
      <color indexed="36"/>
      <name val="Arial Cyr"/>
      <family val="0"/>
    </font>
    <font>
      <b/>
      <i/>
      <sz val="11"/>
      <color indexed="36"/>
      <name val="Times New Roman"/>
      <family val="1"/>
    </font>
    <font>
      <b/>
      <sz val="11"/>
      <color indexed="56"/>
      <name val="Times New Roman"/>
      <family val="1"/>
    </font>
    <font>
      <i/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36"/>
      <name val="Arial Cyr"/>
      <family val="0"/>
    </font>
    <font>
      <b/>
      <i/>
      <sz val="10"/>
      <color indexed="36"/>
      <name val="Arial Cyr"/>
      <family val="0"/>
    </font>
    <font>
      <b/>
      <i/>
      <sz val="10"/>
      <color indexed="36"/>
      <name val="Times New Roman"/>
      <family val="1"/>
    </font>
    <font>
      <i/>
      <sz val="10"/>
      <color indexed="3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7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2"/>
    </font>
    <font>
      <sz val="10"/>
      <color rgb="FF002060"/>
      <name val="Arial Cyr"/>
      <family val="0"/>
    </font>
    <font>
      <b/>
      <sz val="10"/>
      <color rgb="FF002060"/>
      <name val="Arial Cyr"/>
      <family val="0"/>
    </font>
    <font>
      <i/>
      <sz val="8"/>
      <color rgb="FF7030A0"/>
      <name val="Arial Cyr"/>
      <family val="0"/>
    </font>
    <font>
      <i/>
      <sz val="7"/>
      <color rgb="FF7030A0"/>
      <name val="Arial Cyr"/>
      <family val="0"/>
    </font>
    <font>
      <b/>
      <i/>
      <sz val="8"/>
      <color rgb="FF7030A0"/>
      <name val="Arial Cyr"/>
      <family val="0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i/>
      <sz val="11"/>
      <color rgb="FF7030A0"/>
      <name val="Times New Roman"/>
      <family val="1"/>
    </font>
    <font>
      <b/>
      <sz val="11"/>
      <color rgb="FF002060"/>
      <name val="Times New Roman"/>
      <family val="1"/>
    </font>
    <font>
      <i/>
      <sz val="11"/>
      <color rgb="FF7030A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9"/>
      <color rgb="FF7030A0"/>
      <name val="Arial Cyr"/>
      <family val="0"/>
    </font>
    <font>
      <b/>
      <i/>
      <sz val="10"/>
      <color rgb="FF7030A0"/>
      <name val="Arial Cyr"/>
      <family val="0"/>
    </font>
    <font>
      <b/>
      <i/>
      <sz val="10"/>
      <color rgb="FF7030A0"/>
      <name val="Times New Roman"/>
      <family val="1"/>
    </font>
    <font>
      <i/>
      <sz val="10"/>
      <color rgb="FF7030A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7"/>
      <color rgb="FF7030A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25" fillId="0" borderId="0">
      <alignment/>
      <protection/>
    </xf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7" borderId="1" applyNumberFormat="0" applyAlignment="0" applyProtection="0"/>
    <xf numFmtId="0" fontId="10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8" borderId="7" applyNumberFormat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7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/>
    </xf>
    <xf numFmtId="0" fontId="2" fillId="33" borderId="10" xfId="0" applyFont="1" applyFill="1" applyBorder="1" applyAlignment="1">
      <alignment textRotation="90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0" xfId="0" applyFont="1" applyFill="1" applyBorder="1" applyAlignment="1">
      <alignment textRotation="90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textRotation="90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33" borderId="20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2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24" xfId="0" applyFont="1" applyBorder="1" applyAlignment="1">
      <alignment/>
    </xf>
    <xf numFmtId="0" fontId="11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textRotation="90"/>
    </xf>
    <xf numFmtId="0" fontId="0" fillId="0" borderId="26" xfId="0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183" fontId="11" fillId="0" borderId="0" xfId="0" applyNumberFormat="1" applyFont="1" applyAlignment="1">
      <alignment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183" fontId="11" fillId="0" borderId="25" xfId="0" applyNumberFormat="1" applyFont="1" applyBorder="1" applyAlignment="1">
      <alignment/>
    </xf>
    <xf numFmtId="183" fontId="11" fillId="0" borderId="12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Alignment="1">
      <alignment/>
    </xf>
    <xf numFmtId="183" fontId="14" fillId="0" borderId="0" xfId="0" applyNumberFormat="1" applyFont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3" fillId="33" borderId="28" xfId="0" applyFont="1" applyFill="1" applyBorder="1" applyAlignment="1">
      <alignment/>
    </xf>
    <xf numFmtId="183" fontId="11" fillId="0" borderId="29" xfId="0" applyNumberFormat="1" applyFont="1" applyBorder="1" applyAlignment="1">
      <alignment/>
    </xf>
    <xf numFmtId="0" fontId="3" fillId="33" borderId="27" xfId="0" applyFont="1" applyFill="1" applyBorder="1" applyAlignment="1">
      <alignment/>
    </xf>
    <xf numFmtId="183" fontId="11" fillId="0" borderId="2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14" fillId="0" borderId="10" xfId="0" applyFont="1" applyBorder="1" applyAlignment="1">
      <alignment/>
    </xf>
    <xf numFmtId="0" fontId="2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0" xfId="0" applyFill="1" applyBorder="1" applyAlignment="1">
      <alignment/>
    </xf>
    <xf numFmtId="183" fontId="11" fillId="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183" fontId="11" fillId="2" borderId="11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6" fillId="2" borderId="10" xfId="0" applyFont="1" applyFill="1" applyBorder="1" applyAlignment="1">
      <alignment/>
    </xf>
    <xf numFmtId="0" fontId="17" fillId="2" borderId="1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183" fontId="14" fillId="2" borderId="10" xfId="0" applyNumberFormat="1" applyFont="1" applyFill="1" applyBorder="1" applyAlignment="1">
      <alignment/>
    </xf>
    <xf numFmtId="1" fontId="15" fillId="2" borderId="1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33" borderId="32" xfId="0" applyFont="1" applyFill="1" applyBorder="1" applyAlignment="1">
      <alignment/>
    </xf>
    <xf numFmtId="0" fontId="15" fillId="2" borderId="33" xfId="0" applyFont="1" applyFill="1" applyBorder="1" applyAlignment="1">
      <alignment/>
    </xf>
    <xf numFmtId="1" fontId="15" fillId="2" borderId="34" xfId="0" applyNumberFormat="1" applyFont="1" applyFill="1" applyBorder="1" applyAlignment="1">
      <alignment/>
    </xf>
    <xf numFmtId="0" fontId="15" fillId="2" borderId="35" xfId="0" applyFont="1" applyFill="1" applyBorder="1" applyAlignment="1">
      <alignment/>
    </xf>
    <xf numFmtId="0" fontId="16" fillId="2" borderId="36" xfId="0" applyFont="1" applyFill="1" applyBorder="1" applyAlignment="1">
      <alignment horizontal="right"/>
    </xf>
    <xf numFmtId="0" fontId="17" fillId="2" borderId="36" xfId="0" applyFont="1" applyFill="1" applyBorder="1" applyAlignment="1">
      <alignment/>
    </xf>
    <xf numFmtId="0" fontId="15" fillId="2" borderId="36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15" fillId="2" borderId="37" xfId="0" applyFont="1" applyFill="1" applyBorder="1" applyAlignment="1">
      <alignment/>
    </xf>
    <xf numFmtId="0" fontId="13" fillId="2" borderId="36" xfId="0" applyFont="1" applyFill="1" applyBorder="1" applyAlignment="1">
      <alignment/>
    </xf>
    <xf numFmtId="0" fontId="13" fillId="2" borderId="37" xfId="0" applyFont="1" applyFill="1" applyBorder="1" applyAlignment="1">
      <alignment/>
    </xf>
    <xf numFmtId="183" fontId="14" fillId="2" borderId="36" xfId="0" applyNumberFormat="1" applyFont="1" applyFill="1" applyBorder="1" applyAlignment="1">
      <alignment/>
    </xf>
    <xf numFmtId="1" fontId="15" fillId="2" borderId="38" xfId="0" applyNumberFormat="1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7" fillId="35" borderId="30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41" xfId="0" applyFill="1" applyBorder="1" applyAlignment="1">
      <alignment/>
    </xf>
    <xf numFmtId="183" fontId="11" fillId="35" borderId="30" xfId="0" applyNumberFormat="1" applyFont="1" applyFill="1" applyBorder="1" applyAlignment="1">
      <alignment/>
    </xf>
    <xf numFmtId="1" fontId="2" fillId="35" borderId="42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" fontId="2" fillId="35" borderId="10" xfId="0" applyNumberFormat="1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18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12" fillId="35" borderId="28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0" xfId="0" applyFont="1" applyFill="1" applyBorder="1" applyAlignment="1">
      <alignment textRotation="90"/>
    </xf>
    <xf numFmtId="0" fontId="115" fillId="0" borderId="10" xfId="0" applyFont="1" applyBorder="1" applyAlignment="1">
      <alignment/>
    </xf>
    <xf numFmtId="0" fontId="116" fillId="35" borderId="17" xfId="0" applyFont="1" applyFill="1" applyBorder="1" applyAlignment="1">
      <alignment/>
    </xf>
    <xf numFmtId="0" fontId="116" fillId="35" borderId="10" xfId="0" applyFont="1" applyFill="1" applyBorder="1" applyAlignment="1">
      <alignment textRotation="90"/>
    </xf>
    <xf numFmtId="0" fontId="116" fillId="0" borderId="10" xfId="0" applyFont="1" applyBorder="1" applyAlignment="1">
      <alignment textRotation="90"/>
    </xf>
    <xf numFmtId="0" fontId="116" fillId="35" borderId="12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textRotation="90"/>
    </xf>
    <xf numFmtId="0" fontId="4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/>
    </xf>
    <xf numFmtId="0" fontId="1" fillId="9" borderId="3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5" fillId="9" borderId="36" xfId="0" applyFont="1" applyFill="1" applyBorder="1" applyAlignment="1">
      <alignment/>
    </xf>
    <xf numFmtId="0" fontId="1" fillId="9" borderId="12" xfId="0" applyFont="1" applyFill="1" applyBorder="1" applyAlignment="1">
      <alignment/>
    </xf>
    <xf numFmtId="0" fontId="1" fillId="9" borderId="20" xfId="0" applyFont="1" applyFill="1" applyBorder="1" applyAlignment="1">
      <alignment/>
    </xf>
    <xf numFmtId="0" fontId="18" fillId="9" borderId="28" xfId="0" applyFont="1" applyFill="1" applyBorder="1" applyAlignment="1">
      <alignment/>
    </xf>
    <xf numFmtId="0" fontId="1" fillId="9" borderId="28" xfId="0" applyFont="1" applyFill="1" applyBorder="1" applyAlignment="1">
      <alignment/>
    </xf>
    <xf numFmtId="0" fontId="117" fillId="35" borderId="10" xfId="0" applyFont="1" applyFill="1" applyBorder="1" applyAlignment="1">
      <alignment/>
    </xf>
    <xf numFmtId="0" fontId="118" fillId="35" borderId="10" xfId="0" applyFont="1" applyFill="1" applyBorder="1" applyAlignment="1">
      <alignment/>
    </xf>
    <xf numFmtId="0" fontId="118" fillId="35" borderId="24" xfId="0" applyFont="1" applyFill="1" applyBorder="1" applyAlignment="1">
      <alignment/>
    </xf>
    <xf numFmtId="0" fontId="117" fillId="35" borderId="13" xfId="0" applyFont="1" applyFill="1" applyBorder="1" applyAlignment="1">
      <alignment/>
    </xf>
    <xf numFmtId="0" fontId="119" fillId="35" borderId="28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36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11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0" fillId="10" borderId="21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5" xfId="0" applyFill="1" applyBorder="1" applyAlignment="1">
      <alignment/>
    </xf>
    <xf numFmtId="0" fontId="1" fillId="10" borderId="25" xfId="0" applyFont="1" applyFill="1" applyBorder="1" applyAlignment="1">
      <alignment/>
    </xf>
    <xf numFmtId="183" fontId="11" fillId="10" borderId="25" xfId="0" applyNumberFormat="1" applyFont="1" applyFill="1" applyBorder="1" applyAlignment="1">
      <alignment/>
    </xf>
    <xf numFmtId="1" fontId="2" fillId="10" borderId="25" xfId="0" applyNumberFormat="1" applyFont="1" applyFill="1" applyBorder="1" applyAlignment="1">
      <alignment/>
    </xf>
    <xf numFmtId="0" fontId="3" fillId="10" borderId="2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6" fillId="33" borderId="27" xfId="0" applyFont="1" applyFill="1" applyBorder="1" applyAlignment="1">
      <alignment/>
    </xf>
    <xf numFmtId="183" fontId="19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83" fontId="19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183" fontId="19" fillId="35" borderId="30" xfId="0" applyNumberFormat="1" applyFont="1" applyFill="1" applyBorder="1" applyAlignment="1">
      <alignment/>
    </xf>
    <xf numFmtId="1" fontId="6" fillId="35" borderId="42" xfId="0" applyNumberFormat="1" applyFont="1" applyFill="1" applyBorder="1" applyAlignment="1">
      <alignment/>
    </xf>
    <xf numFmtId="183" fontId="19" fillId="2" borderId="10" xfId="0" applyNumberFormat="1" applyFont="1" applyFill="1" applyBorder="1" applyAlignment="1">
      <alignment/>
    </xf>
    <xf numFmtId="1" fontId="6" fillId="2" borderId="34" xfId="0" applyNumberFormat="1" applyFont="1" applyFill="1" applyBorder="1" applyAlignment="1">
      <alignment/>
    </xf>
    <xf numFmtId="183" fontId="19" fillId="2" borderId="36" xfId="0" applyNumberFormat="1" applyFont="1" applyFill="1" applyBorder="1" applyAlignment="1">
      <alignment/>
    </xf>
    <xf numFmtId="1" fontId="6" fillId="2" borderId="38" xfId="0" applyNumberFormat="1" applyFont="1" applyFill="1" applyBorder="1" applyAlignment="1">
      <alignment/>
    </xf>
    <xf numFmtId="183" fontId="19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83" fontId="19" fillId="0" borderId="21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83" fontId="19" fillId="0" borderId="25" xfId="0" applyNumberFormat="1" applyFont="1" applyBorder="1" applyAlignment="1">
      <alignment/>
    </xf>
    <xf numFmtId="183" fontId="19" fillId="0" borderId="29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0" fontId="6" fillId="11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/>
    </xf>
    <xf numFmtId="0" fontId="3" fillId="35" borderId="17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33" borderId="20" xfId="0" applyFont="1" applyFill="1" applyBorder="1" applyAlignment="1">
      <alignment/>
    </xf>
    <xf numFmtId="0" fontId="15" fillId="0" borderId="29" xfId="0" applyFont="1" applyBorder="1" applyAlignment="1">
      <alignment/>
    </xf>
    <xf numFmtId="0" fontId="3" fillId="35" borderId="17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3" xfId="0" applyFont="1" applyBorder="1" applyAlignment="1">
      <alignment/>
    </xf>
    <xf numFmtId="0" fontId="2" fillId="33" borderId="2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43" xfId="0" applyBorder="1" applyAlignment="1">
      <alignment/>
    </xf>
    <xf numFmtId="0" fontId="2" fillId="35" borderId="30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4" fillId="2" borderId="36" xfId="0" applyFont="1" applyFill="1" applyBorder="1" applyAlignment="1">
      <alignment horizontal="right" vertical="center" wrapText="1"/>
    </xf>
    <xf numFmtId="0" fontId="7" fillId="2" borderId="36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15" fillId="2" borderId="45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2" borderId="11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19" fillId="35" borderId="10" xfId="0" applyFont="1" applyFill="1" applyBorder="1" applyAlignment="1">
      <alignment/>
    </xf>
    <xf numFmtId="0" fontId="119" fillId="35" borderId="24" xfId="0" applyFont="1" applyFill="1" applyBorder="1" applyAlignment="1">
      <alignment/>
    </xf>
    <xf numFmtId="0" fontId="119" fillId="35" borderId="13" xfId="0" applyFont="1" applyFill="1" applyBorder="1" applyAlignment="1">
      <alignment/>
    </xf>
    <xf numFmtId="0" fontId="119" fillId="0" borderId="10" xfId="0" applyFont="1" applyBorder="1" applyAlignment="1">
      <alignment/>
    </xf>
    <xf numFmtId="0" fontId="119" fillId="33" borderId="28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 textRotation="90"/>
    </xf>
    <xf numFmtId="0" fontId="15" fillId="0" borderId="10" xfId="0" applyFont="1" applyBorder="1" applyAlignment="1">
      <alignment textRotation="90"/>
    </xf>
    <xf numFmtId="0" fontId="16" fillId="0" borderId="10" xfId="0" applyFont="1" applyBorder="1" applyAlignment="1">
      <alignment/>
    </xf>
    <xf numFmtId="0" fontId="119" fillId="0" borderId="10" xfId="0" applyFont="1" applyBorder="1" applyAlignment="1">
      <alignment textRotation="90"/>
    </xf>
    <xf numFmtId="0" fontId="6" fillId="0" borderId="10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/>
    </xf>
    <xf numFmtId="0" fontId="14" fillId="35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7" fillId="33" borderId="10" xfId="0" applyFont="1" applyFill="1" applyBorder="1" applyAlignment="1">
      <alignment textRotation="90"/>
    </xf>
    <xf numFmtId="0" fontId="27" fillId="0" borderId="10" xfId="0" applyFont="1" applyBorder="1" applyAlignment="1">
      <alignment textRotation="90"/>
    </xf>
    <xf numFmtId="0" fontId="120" fillId="35" borderId="10" xfId="0" applyFont="1" applyFill="1" applyBorder="1" applyAlignment="1">
      <alignment/>
    </xf>
    <xf numFmtId="0" fontId="120" fillId="35" borderId="10" xfId="0" applyFont="1" applyFill="1" applyBorder="1" applyAlignment="1">
      <alignment textRotation="90"/>
    </xf>
    <xf numFmtId="0" fontId="121" fillId="0" borderId="10" xfId="0" applyFont="1" applyBorder="1" applyAlignment="1">
      <alignment/>
    </xf>
    <xf numFmtId="0" fontId="120" fillId="0" borderId="10" xfId="0" applyFont="1" applyBorder="1" applyAlignment="1">
      <alignment textRotation="90"/>
    </xf>
    <xf numFmtId="0" fontId="29" fillId="33" borderId="10" xfId="0" applyFont="1" applyFill="1" applyBorder="1" applyAlignment="1">
      <alignment textRotation="90"/>
    </xf>
    <xf numFmtId="0" fontId="29" fillId="0" borderId="10" xfId="0" applyFont="1" applyBorder="1" applyAlignment="1">
      <alignment textRotation="90"/>
    </xf>
    <xf numFmtId="0" fontId="29" fillId="35" borderId="10" xfId="0" applyFont="1" applyFill="1" applyBorder="1" applyAlignment="1">
      <alignment textRotation="90"/>
    </xf>
    <xf numFmtId="0" fontId="27" fillId="35" borderId="10" xfId="0" applyFont="1" applyFill="1" applyBorder="1" applyAlignment="1">
      <alignment textRotation="90"/>
    </xf>
    <xf numFmtId="183" fontId="30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/>
    </xf>
    <xf numFmtId="0" fontId="32" fillId="33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4" fillId="35" borderId="10" xfId="0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122" fillId="0" borderId="10" xfId="0" applyFont="1" applyBorder="1" applyAlignment="1">
      <alignment/>
    </xf>
    <xf numFmtId="183" fontId="35" fillId="0" borderId="1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0" fontId="32" fillId="6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/>
    </xf>
    <xf numFmtId="0" fontId="32" fillId="6" borderId="10" xfId="0" applyFont="1" applyFill="1" applyBorder="1" applyAlignment="1">
      <alignment/>
    </xf>
    <xf numFmtId="0" fontId="122" fillId="6" borderId="10" xfId="0" applyFont="1" applyFill="1" applyBorder="1" applyAlignment="1">
      <alignment/>
    </xf>
    <xf numFmtId="183" fontId="35" fillId="6" borderId="10" xfId="0" applyNumberFormat="1" applyFont="1" applyFill="1" applyBorder="1" applyAlignment="1">
      <alignment/>
    </xf>
    <xf numFmtId="1" fontId="35" fillId="6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5" fillId="35" borderId="10" xfId="0" applyFont="1" applyFill="1" applyBorder="1" applyAlignment="1">
      <alignment/>
    </xf>
    <xf numFmtId="0" fontId="37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right" vertical="center" wrapText="1"/>
    </xf>
    <xf numFmtId="0" fontId="34" fillId="35" borderId="10" xfId="0" applyFont="1" applyFill="1" applyBorder="1" applyAlignment="1">
      <alignment vertical="center" wrapText="1"/>
    </xf>
    <xf numFmtId="183" fontId="35" fillId="35" borderId="10" xfId="0" applyNumberFormat="1" applyFont="1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123" fillId="35" borderId="10" xfId="0" applyFont="1" applyFill="1" applyBorder="1" applyAlignment="1">
      <alignment/>
    </xf>
    <xf numFmtId="0" fontId="33" fillId="0" borderId="10" xfId="54" applyFont="1" applyBorder="1">
      <alignment/>
      <protection/>
    </xf>
    <xf numFmtId="0" fontId="32" fillId="33" borderId="10" xfId="54" applyFont="1" applyFill="1" applyBorder="1">
      <alignment/>
      <protection/>
    </xf>
    <xf numFmtId="0" fontId="32" fillId="0" borderId="10" xfId="54" applyFont="1" applyBorder="1">
      <alignment/>
      <protection/>
    </xf>
    <xf numFmtId="0" fontId="32" fillId="0" borderId="10" xfId="54" applyFont="1" applyBorder="1" applyAlignment="1">
      <alignment vertical="center" wrapText="1"/>
      <protection/>
    </xf>
    <xf numFmtId="0" fontId="122" fillId="0" borderId="10" xfId="0" applyFont="1" applyBorder="1" applyAlignment="1">
      <alignment vertical="center" wrapText="1"/>
    </xf>
    <xf numFmtId="0" fontId="34" fillId="0" borderId="10" xfId="56" applyFont="1" applyFill="1" applyBorder="1" applyAlignment="1">
      <alignment horizontal="left" vertical="center" wrapText="1"/>
      <protection/>
    </xf>
    <xf numFmtId="0" fontId="32" fillId="0" borderId="10" xfId="56" applyFont="1" applyFill="1" applyBorder="1">
      <alignment/>
      <protection/>
    </xf>
    <xf numFmtId="0" fontId="32" fillId="0" borderId="10" xfId="56" applyFont="1" applyFill="1" applyBorder="1" applyAlignment="1">
      <alignment/>
      <protection/>
    </xf>
    <xf numFmtId="0" fontId="3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9" fillId="35" borderId="10" xfId="0" applyFont="1" applyFill="1" applyBorder="1" applyAlignment="1">
      <alignment/>
    </xf>
    <xf numFmtId="0" fontId="36" fillId="6" borderId="10" xfId="0" applyFont="1" applyFill="1" applyBorder="1" applyAlignment="1">
      <alignment/>
    </xf>
    <xf numFmtId="0" fontId="124" fillId="6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122" fillId="0" borderId="10" xfId="0" applyFont="1" applyFill="1" applyBorder="1" applyAlignment="1">
      <alignment vertical="center" wrapText="1"/>
    </xf>
    <xf numFmtId="0" fontId="122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22" fillId="0" borderId="14" xfId="0" applyFont="1" applyBorder="1" applyAlignment="1">
      <alignment horizontal="left" vertical="center" wrapText="1"/>
    </xf>
    <xf numFmtId="0" fontId="122" fillId="0" borderId="10" xfId="0" applyFont="1" applyBorder="1" applyAlignment="1">
      <alignment horizontal="right" wrapText="1"/>
    </xf>
    <xf numFmtId="0" fontId="122" fillId="0" borderId="10" xfId="0" applyFont="1" applyBorder="1" applyAlignment="1">
      <alignment horizontal="right"/>
    </xf>
    <xf numFmtId="0" fontId="122" fillId="0" borderId="10" xfId="0" applyFont="1" applyBorder="1" applyAlignment="1">
      <alignment horizontal="right" vertical="center"/>
    </xf>
    <xf numFmtId="0" fontId="122" fillId="0" borderId="10" xfId="0" applyFont="1" applyFill="1" applyBorder="1" applyAlignment="1">
      <alignment horizontal="right" vertical="center"/>
    </xf>
    <xf numFmtId="0" fontId="122" fillId="0" borderId="10" xfId="0" applyFont="1" applyBorder="1" applyAlignment="1">
      <alignment horizontal="right" vertical="center" wrapText="1"/>
    </xf>
    <xf numFmtId="0" fontId="40" fillId="35" borderId="10" xfId="0" applyFont="1" applyFill="1" applyBorder="1" applyAlignment="1">
      <alignment/>
    </xf>
    <xf numFmtId="0" fontId="26" fillId="35" borderId="14" xfId="0" applyFont="1" applyFill="1" applyBorder="1" applyAlignment="1">
      <alignment vertical="center" wrapText="1"/>
    </xf>
    <xf numFmtId="0" fontId="125" fillId="35" borderId="10" xfId="0" applyFont="1" applyFill="1" applyBorder="1" applyAlignment="1">
      <alignment horizontal="right" vertical="center" wrapText="1"/>
    </xf>
    <xf numFmtId="0" fontId="29" fillId="36" borderId="10" xfId="0" applyFont="1" applyFill="1" applyBorder="1" applyAlignment="1">
      <alignment/>
    </xf>
    <xf numFmtId="0" fontId="23" fillId="36" borderId="14" xfId="0" applyFont="1" applyFill="1" applyBorder="1" applyAlignment="1">
      <alignment vertical="center" wrapText="1"/>
    </xf>
    <xf numFmtId="0" fontId="34" fillId="36" borderId="10" xfId="0" applyFont="1" applyFill="1" applyBorder="1" applyAlignment="1">
      <alignment/>
    </xf>
    <xf numFmtId="183" fontId="35" fillId="36" borderId="10" xfId="0" applyNumberFormat="1" applyFont="1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2" fillId="10" borderId="46" xfId="0" applyFont="1" applyFill="1" applyBorder="1" applyAlignment="1">
      <alignment/>
    </xf>
    <xf numFmtId="0" fontId="29" fillId="10" borderId="31" xfId="0" applyFont="1" applyFill="1" applyBorder="1" applyAlignment="1">
      <alignment horizontal="left" vertical="center" wrapText="1"/>
    </xf>
    <xf numFmtId="0" fontId="34" fillId="10" borderId="31" xfId="0" applyFont="1" applyFill="1" applyBorder="1" applyAlignment="1">
      <alignment horizontal="left" vertical="center" wrapText="1"/>
    </xf>
    <xf numFmtId="0" fontId="32" fillId="10" borderId="31" xfId="0" applyFont="1" applyFill="1" applyBorder="1" applyAlignment="1">
      <alignment/>
    </xf>
    <xf numFmtId="0" fontId="32" fillId="10" borderId="31" xfId="0" applyFont="1" applyFill="1" applyBorder="1" applyAlignment="1">
      <alignment/>
    </xf>
    <xf numFmtId="0" fontId="34" fillId="35" borderId="44" xfId="0" applyFont="1" applyFill="1" applyBorder="1" applyAlignment="1">
      <alignment/>
    </xf>
    <xf numFmtId="0" fontId="22" fillId="6" borderId="21" xfId="0" applyFont="1" applyFill="1" applyBorder="1" applyAlignment="1">
      <alignment/>
    </xf>
    <xf numFmtId="0" fontId="29" fillId="6" borderId="25" xfId="0" applyFont="1" applyFill="1" applyBorder="1" applyAlignment="1">
      <alignment horizontal="left" vertical="center" wrapText="1"/>
    </xf>
    <xf numFmtId="0" fontId="34" fillId="6" borderId="25" xfId="0" applyFont="1" applyFill="1" applyBorder="1" applyAlignment="1">
      <alignment horizontal="left" vertical="center" wrapText="1"/>
    </xf>
    <xf numFmtId="0" fontId="32" fillId="6" borderId="25" xfId="0" applyFont="1" applyFill="1" applyBorder="1" applyAlignment="1">
      <alignment/>
    </xf>
    <xf numFmtId="0" fontId="32" fillId="6" borderId="25" xfId="0" applyFont="1" applyFill="1" applyBorder="1" applyAlignment="1">
      <alignment/>
    </xf>
    <xf numFmtId="0" fontId="34" fillId="6" borderId="20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0" fontId="34" fillId="35" borderId="17" xfId="0" applyFont="1" applyFill="1" applyBorder="1" applyAlignment="1">
      <alignment/>
    </xf>
    <xf numFmtId="0" fontId="34" fillId="35" borderId="33" xfId="0" applyFont="1" applyFill="1" applyBorder="1" applyAlignment="1">
      <alignment/>
    </xf>
    <xf numFmtId="0" fontId="34" fillId="35" borderId="34" xfId="0" applyFont="1" applyFill="1" applyBorder="1" applyAlignment="1">
      <alignment/>
    </xf>
    <xf numFmtId="0" fontId="34" fillId="36" borderId="14" xfId="0" applyFont="1" applyFill="1" applyBorder="1" applyAlignment="1">
      <alignment/>
    </xf>
    <xf numFmtId="0" fontId="122" fillId="0" borderId="17" xfId="0" applyFont="1" applyBorder="1" applyAlignment="1">
      <alignment/>
    </xf>
    <xf numFmtId="0" fontId="34" fillId="36" borderId="17" xfId="0" applyFont="1" applyFill="1" applyBorder="1" applyAlignment="1">
      <alignment/>
    </xf>
    <xf numFmtId="0" fontId="34" fillId="9" borderId="33" xfId="0" applyFont="1" applyFill="1" applyBorder="1" applyAlignment="1">
      <alignment/>
    </xf>
    <xf numFmtId="0" fontId="34" fillId="9" borderId="34" xfId="0" applyFont="1" applyFill="1" applyBorder="1" applyAlignment="1">
      <alignment/>
    </xf>
    <xf numFmtId="0" fontId="34" fillId="36" borderId="35" xfId="0" applyFont="1" applyFill="1" applyBorder="1" applyAlignment="1">
      <alignment/>
    </xf>
    <xf numFmtId="0" fontId="34" fillId="36" borderId="38" xfId="0" applyFont="1" applyFill="1" applyBorder="1" applyAlignment="1">
      <alignment/>
    </xf>
    <xf numFmtId="0" fontId="34" fillId="35" borderId="11" xfId="0" applyFont="1" applyFill="1" applyBorder="1" applyAlignment="1">
      <alignment/>
    </xf>
    <xf numFmtId="0" fontId="34" fillId="9" borderId="13" xfId="0" applyFont="1" applyFill="1" applyBorder="1" applyAlignment="1">
      <alignment/>
    </xf>
    <xf numFmtId="0" fontId="122" fillId="0" borderId="11" xfId="0" applyFont="1" applyBorder="1" applyAlignment="1">
      <alignment/>
    </xf>
    <xf numFmtId="183" fontId="35" fillId="0" borderId="11" xfId="0" applyNumberFormat="1" applyFont="1" applyBorder="1" applyAlignment="1">
      <alignment/>
    </xf>
    <xf numFmtId="1" fontId="35" fillId="0" borderId="11" xfId="0" applyNumberFormat="1" applyFont="1" applyBorder="1" applyAlignment="1">
      <alignment/>
    </xf>
    <xf numFmtId="0" fontId="34" fillId="6" borderId="25" xfId="0" applyFont="1" applyFill="1" applyBorder="1" applyAlignment="1">
      <alignment/>
    </xf>
    <xf numFmtId="0" fontId="122" fillId="6" borderId="25" xfId="0" applyFont="1" applyFill="1" applyBorder="1" applyAlignment="1">
      <alignment/>
    </xf>
    <xf numFmtId="183" fontId="35" fillId="6" borderId="25" xfId="0" applyNumberFormat="1" applyFont="1" applyFill="1" applyBorder="1" applyAlignment="1">
      <alignment/>
    </xf>
    <xf numFmtId="1" fontId="35" fillId="6" borderId="25" xfId="0" applyNumberFormat="1" applyFont="1" applyFill="1" applyBorder="1" applyAlignment="1">
      <alignment/>
    </xf>
    <xf numFmtId="0" fontId="34" fillId="9" borderId="10" xfId="0" applyFont="1" applyFill="1" applyBorder="1" applyAlignment="1">
      <alignment/>
    </xf>
    <xf numFmtId="0" fontId="15" fillId="0" borderId="0" xfId="0" applyFont="1" applyAlignment="1">
      <alignment/>
    </xf>
    <xf numFmtId="0" fontId="14" fillId="9" borderId="10" xfId="0" applyFont="1" applyFill="1" applyBorder="1" applyAlignment="1">
      <alignment horizontal="center"/>
    </xf>
    <xf numFmtId="0" fontId="23" fillId="9" borderId="10" xfId="0" applyFont="1" applyFill="1" applyBorder="1" applyAlignment="1">
      <alignment textRotation="90"/>
    </xf>
    <xf numFmtId="0" fontId="22" fillId="0" borderId="10" xfId="0" applyFont="1" applyBorder="1" applyAlignment="1">
      <alignment vertical="center" wrapText="1"/>
    </xf>
    <xf numFmtId="0" fontId="24" fillId="6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vertical="center" wrapText="1"/>
    </xf>
    <xf numFmtId="0" fontId="126" fillId="0" borderId="10" xfId="55" applyFont="1" applyFill="1" applyBorder="1" applyAlignment="1">
      <alignment wrapText="1"/>
      <protection/>
    </xf>
    <xf numFmtId="3" fontId="22" fillId="0" borderId="10" xfId="33" applyNumberFormat="1" applyFont="1" applyFill="1" applyBorder="1">
      <alignment/>
      <protection/>
    </xf>
    <xf numFmtId="0" fontId="22" fillId="0" borderId="10" xfId="55" applyFont="1" applyFill="1" applyBorder="1" applyAlignment="1">
      <alignment wrapText="1"/>
      <protection/>
    </xf>
    <xf numFmtId="0" fontId="121" fillId="0" borderId="10" xfId="55" applyFont="1" applyFill="1" applyBorder="1" applyAlignment="1">
      <alignment wrapText="1"/>
      <protection/>
    </xf>
    <xf numFmtId="0" fontId="127" fillId="35" borderId="10" xfId="55" applyFont="1" applyFill="1" applyBorder="1" applyAlignment="1">
      <alignment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3" fillId="35" borderId="10" xfId="0" applyFont="1" applyFill="1" applyBorder="1" applyAlignment="1">
      <alignment vertical="center"/>
    </xf>
    <xf numFmtId="0" fontId="43" fillId="9" borderId="10" xfId="0" applyFont="1" applyFill="1" applyBorder="1" applyAlignment="1">
      <alignment vertical="center"/>
    </xf>
    <xf numFmtId="0" fontId="128" fillId="0" borderId="10" xfId="0" applyFont="1" applyBorder="1" applyAlignment="1">
      <alignment vertical="center" textRotation="90"/>
    </xf>
    <xf numFmtId="0" fontId="43" fillId="35" borderId="10" xfId="0" applyFont="1" applyFill="1" applyBorder="1" applyAlignment="1">
      <alignment vertical="center" textRotation="90"/>
    </xf>
    <xf numFmtId="0" fontId="44" fillId="35" borderId="10" xfId="0" applyFont="1" applyFill="1" applyBorder="1" applyAlignment="1">
      <alignment horizontal="center" vertical="center" textRotation="90"/>
    </xf>
    <xf numFmtId="0" fontId="43" fillId="9" borderId="10" xfId="0" applyFont="1" applyFill="1" applyBorder="1" applyAlignment="1">
      <alignment horizontal="center" vertical="center" textRotation="90"/>
    </xf>
    <xf numFmtId="0" fontId="43" fillId="0" borderId="10" xfId="0" applyFont="1" applyBorder="1" applyAlignment="1">
      <alignment vertical="center" textRotation="90"/>
    </xf>
    <xf numFmtId="0" fontId="43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textRotation="90"/>
    </xf>
    <xf numFmtId="0" fontId="44" fillId="0" borderId="10" xfId="0" applyFont="1" applyBorder="1" applyAlignment="1">
      <alignment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45" fillId="0" borderId="10" xfId="0" applyFont="1" applyBorder="1" applyAlignment="1">
      <alignment/>
    </xf>
    <xf numFmtId="0" fontId="121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8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9" fillId="37" borderId="10" xfId="0" applyFont="1" applyFill="1" applyBorder="1" applyAlignment="1">
      <alignment vertical="center" textRotation="90"/>
    </xf>
    <xf numFmtId="0" fontId="5" fillId="33" borderId="10" xfId="0" applyFont="1" applyFill="1" applyBorder="1" applyAlignment="1">
      <alignment vertical="center" textRotation="90"/>
    </xf>
    <xf numFmtId="0" fontId="5" fillId="0" borderId="10" xfId="0" applyFont="1" applyBorder="1" applyAlignment="1">
      <alignment vertical="center" textRotation="90"/>
    </xf>
    <xf numFmtId="0" fontId="1" fillId="35" borderId="10" xfId="0" applyFont="1" applyFill="1" applyBorder="1" applyAlignment="1">
      <alignment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 textRotation="90"/>
    </xf>
    <xf numFmtId="0" fontId="1" fillId="9" borderId="10" xfId="0" applyFont="1" applyFill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/>
    </xf>
    <xf numFmtId="0" fontId="13" fillId="0" borderId="10" xfId="0" applyFont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48" fillId="37" borderId="10" xfId="0" applyFont="1" applyFill="1" applyBorder="1" applyAlignment="1">
      <alignment/>
    </xf>
    <xf numFmtId="0" fontId="22" fillId="33" borderId="10" xfId="0" applyFont="1" applyFill="1" applyBorder="1" applyAlignment="1">
      <alignment textRotation="90"/>
    </xf>
    <xf numFmtId="0" fontId="22" fillId="0" borderId="10" xfId="0" applyFont="1" applyBorder="1" applyAlignment="1">
      <alignment textRotation="90"/>
    </xf>
    <xf numFmtId="0" fontId="23" fillId="33" borderId="10" xfId="0" applyFont="1" applyFill="1" applyBorder="1" applyAlignment="1">
      <alignment textRotation="90"/>
    </xf>
    <xf numFmtId="0" fontId="23" fillId="0" borderId="10" xfId="0" applyFont="1" applyBorder="1" applyAlignment="1">
      <alignment textRotation="90"/>
    </xf>
    <xf numFmtId="0" fontId="23" fillId="35" borderId="10" xfId="0" applyFont="1" applyFill="1" applyBorder="1" applyAlignment="1">
      <alignment textRotation="90"/>
    </xf>
    <xf numFmtId="0" fontId="22" fillId="35" borderId="10" xfId="0" applyFont="1" applyFill="1" applyBorder="1" applyAlignment="1">
      <alignment textRotation="90"/>
    </xf>
    <xf numFmtId="183" fontId="49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0" fontId="22" fillId="37" borderId="10" xfId="0" applyFont="1" applyFill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3" fillId="9" borderId="10" xfId="0" applyFont="1" applyFill="1" applyBorder="1" applyAlignment="1">
      <alignment/>
    </xf>
    <xf numFmtId="0" fontId="13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4" fillId="6" borderId="10" xfId="0" applyFont="1" applyFill="1" applyBorder="1" applyAlignment="1">
      <alignment/>
    </xf>
    <xf numFmtId="0" fontId="22" fillId="6" borderId="10" xfId="0" applyFont="1" applyFill="1" applyBorder="1" applyAlignment="1">
      <alignment/>
    </xf>
    <xf numFmtId="0" fontId="130" fillId="6" borderId="10" xfId="0" applyFont="1" applyFill="1" applyBorder="1" applyAlignment="1">
      <alignment/>
    </xf>
    <xf numFmtId="183" fontId="49" fillId="6" borderId="10" xfId="0" applyNumberFormat="1" applyFont="1" applyFill="1" applyBorder="1" applyAlignment="1">
      <alignment/>
    </xf>
    <xf numFmtId="1" fontId="49" fillId="6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37" borderId="10" xfId="0" applyFont="1" applyFill="1" applyBorder="1" applyAlignment="1">
      <alignment vertical="center" wrapText="1"/>
    </xf>
    <xf numFmtId="0" fontId="50" fillId="37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4" fillId="37" borderId="10" xfId="0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22" fillId="37" borderId="10" xfId="0" applyFont="1" applyFill="1" applyBorder="1" applyAlignment="1">
      <alignment horizontal="right" vertical="center" wrapText="1"/>
    </xf>
    <xf numFmtId="183" fontId="49" fillId="35" borderId="10" xfId="0" applyNumberFormat="1" applyFont="1" applyFill="1" applyBorder="1" applyAlignment="1">
      <alignment/>
    </xf>
    <xf numFmtId="1" fontId="49" fillId="35" borderId="10" xfId="0" applyNumberFormat="1" applyFont="1" applyFill="1" applyBorder="1" applyAlignment="1">
      <alignment/>
    </xf>
    <xf numFmtId="0" fontId="120" fillId="35" borderId="10" xfId="0" applyFont="1" applyFill="1" applyBorder="1" applyAlignment="1">
      <alignment/>
    </xf>
    <xf numFmtId="0" fontId="48" fillId="37" borderId="10" xfId="54" applyFont="1" applyFill="1" applyBorder="1">
      <alignment/>
      <protection/>
    </xf>
    <xf numFmtId="0" fontId="22" fillId="0" borderId="10" xfId="54" applyFont="1" applyBorder="1">
      <alignment/>
      <protection/>
    </xf>
    <xf numFmtId="0" fontId="22" fillId="37" borderId="10" xfId="54" applyFont="1" applyFill="1" applyBorder="1" applyAlignment="1">
      <alignment vertical="center" wrapText="1"/>
      <protection/>
    </xf>
    <xf numFmtId="49" fontId="22" fillId="33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>
      <alignment horizontal="right"/>
    </xf>
    <xf numFmtId="0" fontId="130" fillId="37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37" borderId="10" xfId="56" applyFont="1" applyFill="1" applyBorder="1" applyAlignment="1">
      <alignment horizontal="left" vertical="center" wrapText="1"/>
      <protection/>
    </xf>
    <xf numFmtId="0" fontId="22" fillId="37" borderId="10" xfId="56" applyFont="1" applyFill="1" applyBorder="1">
      <alignment/>
      <protection/>
    </xf>
    <xf numFmtId="0" fontId="22" fillId="0" borderId="10" xfId="56" applyFont="1" applyFill="1" applyBorder="1">
      <alignment/>
      <protection/>
    </xf>
    <xf numFmtId="0" fontId="23" fillId="37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2" fillId="37" borderId="10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center"/>
    </xf>
    <xf numFmtId="0" fontId="131" fillId="36" borderId="10" xfId="0" applyFont="1" applyFill="1" applyBorder="1" applyAlignment="1">
      <alignment vertical="center" wrapText="1"/>
    </xf>
    <xf numFmtId="0" fontId="130" fillId="37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30" fillId="37" borderId="10" xfId="0" applyFont="1" applyFill="1" applyBorder="1" applyAlignment="1">
      <alignment horizontal="right" wrapText="1"/>
    </xf>
    <xf numFmtId="0" fontId="130" fillId="37" borderId="10" xfId="0" applyFont="1" applyFill="1" applyBorder="1" applyAlignment="1">
      <alignment horizontal="right"/>
    </xf>
    <xf numFmtId="0" fontId="130" fillId="37" borderId="10" xfId="0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/>
    </xf>
    <xf numFmtId="0" fontId="23" fillId="9" borderId="33" xfId="0" applyFont="1" applyFill="1" applyBorder="1" applyAlignment="1">
      <alignment/>
    </xf>
    <xf numFmtId="0" fontId="23" fillId="9" borderId="34" xfId="0" applyFont="1" applyFill="1" applyBorder="1" applyAlignment="1">
      <alignment/>
    </xf>
    <xf numFmtId="0" fontId="130" fillId="0" borderId="17" xfId="0" applyFont="1" applyBorder="1" applyAlignment="1">
      <alignment/>
    </xf>
    <xf numFmtId="0" fontId="26" fillId="35" borderId="10" xfId="0" applyFont="1" applyFill="1" applyBorder="1" applyAlignment="1">
      <alignment/>
    </xf>
    <xf numFmtId="0" fontId="132" fillId="35" borderId="10" xfId="0" applyFont="1" applyFill="1" applyBorder="1" applyAlignment="1">
      <alignment horizontal="right" vertical="center" wrapText="1"/>
    </xf>
    <xf numFmtId="0" fontId="23" fillId="35" borderId="33" xfId="0" applyFont="1" applyFill="1" applyBorder="1" applyAlignment="1">
      <alignment/>
    </xf>
    <xf numFmtId="0" fontId="23" fillId="35" borderId="34" xfId="0" applyFont="1" applyFill="1" applyBorder="1" applyAlignment="1">
      <alignment/>
    </xf>
    <xf numFmtId="0" fontId="23" fillId="35" borderId="17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23" fillId="36" borderId="14" xfId="0" applyFont="1" applyFill="1" applyBorder="1" applyAlignment="1">
      <alignment/>
    </xf>
    <xf numFmtId="0" fontId="23" fillId="36" borderId="35" xfId="0" applyFont="1" applyFill="1" applyBorder="1" applyAlignment="1">
      <alignment/>
    </xf>
    <xf numFmtId="0" fontId="23" fillId="36" borderId="38" xfId="0" applyFont="1" applyFill="1" applyBorder="1" applyAlignment="1">
      <alignment/>
    </xf>
    <xf numFmtId="0" fontId="23" fillId="36" borderId="17" xfId="0" applyFont="1" applyFill="1" applyBorder="1" applyAlignment="1">
      <alignment/>
    </xf>
    <xf numFmtId="183" fontId="49" fillId="36" borderId="10" xfId="0" applyNumberFormat="1" applyFont="1" applyFill="1" applyBorder="1" applyAlignment="1">
      <alignment/>
    </xf>
    <xf numFmtId="1" fontId="49" fillId="36" borderId="10" xfId="0" applyNumberFormat="1" applyFont="1" applyFill="1" applyBorder="1" applyAlignment="1">
      <alignment/>
    </xf>
    <xf numFmtId="0" fontId="23" fillId="10" borderId="31" xfId="0" applyFont="1" applyFill="1" applyBorder="1" applyAlignment="1">
      <alignment horizontal="left" vertical="center" wrapText="1"/>
    </xf>
    <xf numFmtId="0" fontId="23" fillId="8" borderId="31" xfId="0" applyFont="1" applyFill="1" applyBorder="1" applyAlignment="1">
      <alignment horizontal="left" vertical="center" wrapText="1"/>
    </xf>
    <xf numFmtId="0" fontId="22" fillId="8" borderId="31" xfId="0" applyFont="1" applyFill="1" applyBorder="1" applyAlignment="1">
      <alignment/>
    </xf>
    <xf numFmtId="0" fontId="22" fillId="10" borderId="31" xfId="0" applyFont="1" applyFill="1" applyBorder="1" applyAlignment="1">
      <alignment/>
    </xf>
    <xf numFmtId="0" fontId="22" fillId="10" borderId="31" xfId="0" applyFont="1" applyFill="1" applyBorder="1" applyAlignment="1">
      <alignment/>
    </xf>
    <xf numFmtId="0" fontId="23" fillId="35" borderId="44" xfId="0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3" fillId="9" borderId="13" xfId="0" applyFont="1" applyFill="1" applyBorder="1" applyAlignment="1">
      <alignment/>
    </xf>
    <xf numFmtId="0" fontId="130" fillId="0" borderId="11" xfId="0" applyFont="1" applyBorder="1" applyAlignment="1">
      <alignment/>
    </xf>
    <xf numFmtId="183" fontId="49" fillId="0" borderId="11" xfId="0" applyNumberFormat="1" applyFont="1" applyBorder="1" applyAlignment="1">
      <alignment/>
    </xf>
    <xf numFmtId="1" fontId="49" fillId="0" borderId="11" xfId="0" applyNumberFormat="1" applyFont="1" applyBorder="1" applyAlignment="1">
      <alignment/>
    </xf>
    <xf numFmtId="0" fontId="23" fillId="6" borderId="25" xfId="0" applyFont="1" applyFill="1" applyBorder="1" applyAlignment="1">
      <alignment horizontal="left" vertical="center" wrapText="1"/>
    </xf>
    <xf numFmtId="0" fontId="23" fillId="37" borderId="25" xfId="0" applyFont="1" applyFill="1" applyBorder="1" applyAlignment="1">
      <alignment horizontal="left" vertical="center" wrapText="1"/>
    </xf>
    <xf numFmtId="0" fontId="22" fillId="37" borderId="25" xfId="0" applyFont="1" applyFill="1" applyBorder="1" applyAlignment="1">
      <alignment/>
    </xf>
    <xf numFmtId="0" fontId="22" fillId="6" borderId="25" xfId="0" applyFont="1" applyFill="1" applyBorder="1" applyAlignment="1">
      <alignment/>
    </xf>
    <xf numFmtId="0" fontId="22" fillId="6" borderId="25" xfId="0" applyFont="1" applyFill="1" applyBorder="1" applyAlignment="1">
      <alignment/>
    </xf>
    <xf numFmtId="0" fontId="23" fillId="6" borderId="20" xfId="0" applyFont="1" applyFill="1" applyBorder="1" applyAlignment="1">
      <alignment/>
    </xf>
    <xf numFmtId="0" fontId="23" fillId="6" borderId="25" xfId="0" applyFont="1" applyFill="1" applyBorder="1" applyAlignment="1">
      <alignment/>
    </xf>
    <xf numFmtId="0" fontId="130" fillId="6" borderId="25" xfId="0" applyFont="1" applyFill="1" applyBorder="1" applyAlignment="1">
      <alignment/>
    </xf>
    <xf numFmtId="183" fontId="49" fillId="6" borderId="25" xfId="0" applyNumberFormat="1" applyFont="1" applyFill="1" applyBorder="1" applyAlignment="1">
      <alignment/>
    </xf>
    <xf numFmtId="1" fontId="49" fillId="6" borderId="25" xfId="0" applyNumberFormat="1" applyFont="1" applyFill="1" applyBorder="1" applyAlignment="1">
      <alignment/>
    </xf>
    <xf numFmtId="0" fontId="0" fillId="37" borderId="0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129" fillId="7" borderId="10" xfId="0" applyFont="1" applyFill="1" applyBorder="1" applyAlignment="1">
      <alignment vertical="center" textRotation="90"/>
    </xf>
    <xf numFmtId="0" fontId="22" fillId="7" borderId="10" xfId="0" applyFont="1" applyFill="1" applyBorder="1" applyAlignment="1">
      <alignment/>
    </xf>
    <xf numFmtId="0" fontId="48" fillId="7" borderId="10" xfId="0" applyFont="1" applyFill="1" applyBorder="1" applyAlignment="1">
      <alignment/>
    </xf>
    <xf numFmtId="0" fontId="22" fillId="7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vertical="center" wrapText="1"/>
    </xf>
    <xf numFmtId="0" fontId="50" fillId="7" borderId="10" xfId="0" applyFont="1" applyFill="1" applyBorder="1" applyAlignment="1">
      <alignment/>
    </xf>
    <xf numFmtId="0" fontId="24" fillId="7" borderId="10" xfId="0" applyFont="1" applyFill="1" applyBorder="1" applyAlignment="1">
      <alignment horizontal="right" vertical="center" wrapText="1"/>
    </xf>
    <xf numFmtId="0" fontId="22" fillId="7" borderId="10" xfId="0" applyFont="1" applyFill="1" applyBorder="1" applyAlignment="1">
      <alignment horizontal="right" vertical="center" wrapText="1"/>
    </xf>
    <xf numFmtId="0" fontId="23" fillId="7" borderId="10" xfId="0" applyFont="1" applyFill="1" applyBorder="1" applyAlignment="1">
      <alignment vertical="center" wrapText="1"/>
    </xf>
    <xf numFmtId="0" fontId="48" fillId="7" borderId="10" xfId="54" applyFont="1" applyFill="1" applyBorder="1">
      <alignment/>
      <protection/>
    </xf>
    <xf numFmtId="0" fontId="22" fillId="7" borderId="10" xfId="54" applyFont="1" applyFill="1" applyBorder="1" applyAlignment="1">
      <alignment vertical="center" wrapText="1"/>
      <protection/>
    </xf>
    <xf numFmtId="0" fontId="130" fillId="7" borderId="10" xfId="0" applyFont="1" applyFill="1" applyBorder="1" applyAlignment="1">
      <alignment vertical="center" wrapText="1"/>
    </xf>
    <xf numFmtId="0" fontId="23" fillId="7" borderId="10" xfId="56" applyFont="1" applyFill="1" applyBorder="1" applyAlignment="1">
      <alignment horizontal="left" vertical="center" wrapText="1"/>
      <protection/>
    </xf>
    <xf numFmtId="0" fontId="22" fillId="7" borderId="10" xfId="56" applyFont="1" applyFill="1" applyBorder="1">
      <alignment/>
      <protection/>
    </xf>
    <xf numFmtId="0" fontId="51" fillId="7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22" fillId="33" borderId="10" xfId="0" applyNumberFormat="1" applyFont="1" applyFill="1" applyBorder="1" applyAlignment="1">
      <alignment horizontal="right"/>
    </xf>
    <xf numFmtId="0" fontId="22" fillId="0" borderId="10" xfId="0" applyNumberFormat="1" applyFont="1" applyBorder="1" applyAlignment="1">
      <alignment horizontal="right"/>
    </xf>
    <xf numFmtId="0" fontId="121" fillId="7" borderId="10" xfId="0" applyFont="1" applyFill="1" applyBorder="1" applyAlignment="1">
      <alignment vertical="center" wrapText="1"/>
    </xf>
    <xf numFmtId="0" fontId="121" fillId="7" borderId="10" xfId="0" applyFont="1" applyFill="1" applyBorder="1" applyAlignment="1">
      <alignment/>
    </xf>
    <xf numFmtId="0" fontId="120" fillId="7" borderId="10" xfId="0" applyFont="1" applyFill="1" applyBorder="1" applyAlignment="1">
      <alignment vertical="center" wrapText="1"/>
    </xf>
    <xf numFmtId="0" fontId="120" fillId="7" borderId="10" xfId="0" applyFont="1" applyFill="1" applyBorder="1" applyAlignment="1">
      <alignment/>
    </xf>
    <xf numFmtId="0" fontId="126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3" fontId="22" fillId="0" borderId="10" xfId="33" applyNumberFormat="1" applyFont="1" applyFill="1" applyBorder="1" applyAlignment="1">
      <alignment vertical="center"/>
      <protection/>
    </xf>
    <xf numFmtId="0" fontId="121" fillId="0" borderId="10" xfId="55" applyFont="1" applyFill="1" applyBorder="1" applyAlignment="1">
      <alignment vertical="center" wrapText="1"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textRotation="90"/>
    </xf>
    <xf numFmtId="0" fontId="22" fillId="35" borderId="14" xfId="0" applyFont="1" applyFill="1" applyBorder="1" applyAlignment="1">
      <alignment textRotation="90"/>
    </xf>
    <xf numFmtId="0" fontId="34" fillId="35" borderId="14" xfId="0" applyFont="1" applyFill="1" applyBorder="1" applyAlignment="1">
      <alignment vertical="center" wrapText="1"/>
    </xf>
    <xf numFmtId="0" fontId="23" fillId="35" borderId="14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textRotation="90"/>
    </xf>
    <xf numFmtId="0" fontId="22" fillId="0" borderId="17" xfId="0" applyFont="1" applyBorder="1" applyAlignment="1">
      <alignment/>
    </xf>
    <xf numFmtId="0" fontId="34" fillId="35" borderId="17" xfId="0" applyFont="1" applyFill="1" applyBorder="1" applyAlignment="1">
      <alignment vertical="center" wrapText="1"/>
    </xf>
    <xf numFmtId="0" fontId="23" fillId="35" borderId="17" xfId="0" applyFont="1" applyFill="1" applyBorder="1" applyAlignment="1">
      <alignment vertical="center" wrapText="1"/>
    </xf>
    <xf numFmtId="0" fontId="23" fillId="9" borderId="47" xfId="0" applyFont="1" applyFill="1" applyBorder="1" applyAlignment="1">
      <alignment textRotation="90"/>
    </xf>
    <xf numFmtId="0" fontId="23" fillId="9" borderId="47" xfId="0" applyFont="1" applyFill="1" applyBorder="1" applyAlignment="1">
      <alignment/>
    </xf>
    <xf numFmtId="0" fontId="34" fillId="9" borderId="47" xfId="0" applyFont="1" applyFill="1" applyBorder="1" applyAlignment="1">
      <alignment/>
    </xf>
    <xf numFmtId="0" fontId="34" fillId="35" borderId="47" xfId="0" applyFont="1" applyFill="1" applyBorder="1" applyAlignment="1">
      <alignment vertical="center" wrapText="1"/>
    </xf>
    <xf numFmtId="0" fontId="23" fillId="35" borderId="47" xfId="0" applyFont="1" applyFill="1" applyBorder="1" applyAlignment="1">
      <alignment vertical="center" wrapText="1"/>
    </xf>
    <xf numFmtId="0" fontId="57" fillId="9" borderId="48" xfId="0" applyFont="1" applyFill="1" applyBorder="1" applyAlignment="1">
      <alignment/>
    </xf>
    <xf numFmtId="0" fontId="57" fillId="35" borderId="48" xfId="0" applyFont="1" applyFill="1" applyBorder="1" applyAlignment="1">
      <alignment vertical="center" wrapText="1"/>
    </xf>
    <xf numFmtId="0" fontId="1" fillId="9" borderId="49" xfId="0" applyFont="1" applyFill="1" applyBorder="1" applyAlignment="1">
      <alignment horizontal="center" vertical="center" textRotation="90"/>
    </xf>
    <xf numFmtId="0" fontId="132" fillId="35" borderId="11" xfId="0" applyFont="1" applyFill="1" applyBorder="1" applyAlignment="1">
      <alignment horizontal="right" vertical="center" wrapText="1"/>
    </xf>
    <xf numFmtId="0" fontId="132" fillId="35" borderId="16" xfId="0" applyFont="1" applyFill="1" applyBorder="1" applyAlignment="1">
      <alignment horizontal="right" vertical="center" wrapText="1"/>
    </xf>
    <xf numFmtId="0" fontId="132" fillId="35" borderId="50" xfId="0" applyFont="1" applyFill="1" applyBorder="1" applyAlignment="1">
      <alignment horizontal="right" vertical="center" wrapText="1"/>
    </xf>
    <xf numFmtId="0" fontId="133" fillId="35" borderId="51" xfId="0" applyFont="1" applyFill="1" applyBorder="1" applyAlignment="1">
      <alignment horizontal="right" vertical="center" wrapText="1"/>
    </xf>
    <xf numFmtId="0" fontId="132" fillId="35" borderId="18" xfId="0" applyFont="1" applyFill="1" applyBorder="1" applyAlignment="1">
      <alignment horizontal="right" vertical="center" wrapText="1"/>
    </xf>
    <xf numFmtId="0" fontId="34" fillId="36" borderId="20" xfId="0" applyFont="1" applyFill="1" applyBorder="1" applyAlignment="1">
      <alignment/>
    </xf>
    <xf numFmtId="0" fontId="34" fillId="36" borderId="27" xfId="0" applyFont="1" applyFill="1" applyBorder="1" applyAlignment="1">
      <alignment/>
    </xf>
    <xf numFmtId="0" fontId="34" fillId="36" borderId="21" xfId="0" applyFont="1" applyFill="1" applyBorder="1" applyAlignment="1">
      <alignment/>
    </xf>
    <xf numFmtId="0" fontId="57" fillId="36" borderId="25" xfId="0" applyFont="1" applyFill="1" applyBorder="1" applyAlignment="1">
      <alignment/>
    </xf>
    <xf numFmtId="0" fontId="34" fillId="36" borderId="28" xfId="0" applyFont="1" applyFill="1" applyBorder="1" applyAlignment="1">
      <alignment/>
    </xf>
    <xf numFmtId="183" fontId="49" fillId="0" borderId="14" xfId="0" applyNumberFormat="1" applyFont="1" applyBorder="1" applyAlignment="1">
      <alignment/>
    </xf>
    <xf numFmtId="183" fontId="35" fillId="6" borderId="14" xfId="0" applyNumberFormat="1" applyFont="1" applyFill="1" applyBorder="1" applyAlignment="1">
      <alignment/>
    </xf>
    <xf numFmtId="183" fontId="35" fillId="35" borderId="14" xfId="0" applyNumberFormat="1" applyFont="1" applyFill="1" applyBorder="1" applyAlignment="1">
      <alignment/>
    </xf>
    <xf numFmtId="183" fontId="49" fillId="35" borderId="14" xfId="0" applyNumberFormat="1" applyFont="1" applyFill="1" applyBorder="1" applyAlignment="1">
      <alignment/>
    </xf>
    <xf numFmtId="183" fontId="49" fillId="35" borderId="16" xfId="0" applyNumberFormat="1" applyFont="1" applyFill="1" applyBorder="1" applyAlignment="1">
      <alignment/>
    </xf>
    <xf numFmtId="183" fontId="35" fillId="8" borderId="27" xfId="0" applyNumberFormat="1" applyFont="1" applyFill="1" applyBorder="1" applyAlignment="1">
      <alignment/>
    </xf>
    <xf numFmtId="1" fontId="49" fillId="0" borderId="48" xfId="0" applyNumberFormat="1" applyFont="1" applyBorder="1" applyAlignment="1">
      <alignment/>
    </xf>
    <xf numFmtId="0" fontId="130" fillId="6" borderId="17" xfId="0" applyFont="1" applyFill="1" applyBorder="1" applyAlignment="1">
      <alignment/>
    </xf>
    <xf numFmtId="0" fontId="134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32" fillId="6" borderId="17" xfId="0" applyFont="1" applyFill="1" applyBorder="1" applyAlignment="1">
      <alignment/>
    </xf>
    <xf numFmtId="0" fontId="57" fillId="35" borderId="52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horizontal="center"/>
    </xf>
    <xf numFmtId="0" fontId="57" fillId="9" borderId="53" xfId="0" applyFont="1" applyFill="1" applyBorder="1" applyAlignment="1">
      <alignment textRotation="90"/>
    </xf>
    <xf numFmtId="0" fontId="56" fillId="9" borderId="54" xfId="0" applyFont="1" applyFill="1" applyBorder="1" applyAlignment="1">
      <alignment horizontal="center" vertical="center" textRotation="90"/>
    </xf>
    <xf numFmtId="0" fontId="20" fillId="0" borderId="55" xfId="0" applyFont="1" applyFill="1" applyBorder="1" applyAlignment="1">
      <alignment horizontal="center"/>
    </xf>
    <xf numFmtId="1" fontId="49" fillId="0" borderId="47" xfId="0" applyNumberFormat="1" applyFont="1" applyBorder="1" applyAlignment="1">
      <alignment/>
    </xf>
    <xf numFmtId="1" fontId="35" fillId="6" borderId="47" xfId="0" applyNumberFormat="1" applyFont="1" applyFill="1" applyBorder="1" applyAlignment="1">
      <alignment/>
    </xf>
    <xf numFmtId="1" fontId="57" fillId="35" borderId="47" xfId="0" applyNumberFormat="1" applyFont="1" applyFill="1" applyBorder="1" applyAlignment="1">
      <alignment vertical="center" wrapText="1"/>
    </xf>
    <xf numFmtId="1" fontId="35" fillId="35" borderId="47" xfId="0" applyNumberFormat="1" applyFont="1" applyFill="1" applyBorder="1" applyAlignment="1">
      <alignment/>
    </xf>
    <xf numFmtId="1" fontId="49" fillId="35" borderId="50" xfId="0" applyNumberFormat="1" applyFont="1" applyFill="1" applyBorder="1" applyAlignment="1">
      <alignment/>
    </xf>
    <xf numFmtId="1" fontId="57" fillId="36" borderId="21" xfId="0" applyNumberFormat="1" applyFont="1" applyFill="1" applyBorder="1" applyAlignment="1">
      <alignment/>
    </xf>
    <xf numFmtId="0" fontId="34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183" fontId="35" fillId="0" borderId="14" xfId="0" applyNumberFormat="1" applyFont="1" applyFill="1" applyBorder="1" applyAlignment="1">
      <alignment/>
    </xf>
    <xf numFmtId="0" fontId="20" fillId="0" borderId="51" xfId="0" applyFont="1" applyFill="1" applyBorder="1" applyAlignment="1">
      <alignment horizontal="center"/>
    </xf>
    <xf numFmtId="1" fontId="49" fillId="0" borderId="54" xfId="0" applyNumberFormat="1" applyFont="1" applyBorder="1" applyAlignment="1">
      <alignment/>
    </xf>
    <xf numFmtId="1" fontId="35" fillId="6" borderId="48" xfId="0" applyNumberFormat="1" applyFont="1" applyFill="1" applyBorder="1" applyAlignment="1">
      <alignment/>
    </xf>
    <xf numFmtId="0" fontId="34" fillId="35" borderId="48" xfId="0" applyFont="1" applyFill="1" applyBorder="1" applyAlignment="1">
      <alignment vertical="center" wrapText="1"/>
    </xf>
    <xf numFmtId="1" fontId="57" fillId="35" borderId="48" xfId="0" applyNumberFormat="1" applyFont="1" applyFill="1" applyBorder="1" applyAlignment="1">
      <alignment vertical="center" wrapText="1"/>
    </xf>
    <xf numFmtId="1" fontId="35" fillId="35" borderId="48" xfId="0" applyNumberFormat="1" applyFont="1" applyFill="1" applyBorder="1" applyAlignment="1">
      <alignment/>
    </xf>
    <xf numFmtId="1" fontId="35" fillId="0" borderId="48" xfId="0" applyNumberFormat="1" applyFont="1" applyFill="1" applyBorder="1" applyAlignment="1">
      <alignment/>
    </xf>
    <xf numFmtId="1" fontId="49" fillId="35" borderId="51" xfId="0" applyNumberFormat="1" applyFont="1" applyFill="1" applyBorder="1" applyAlignment="1">
      <alignment/>
    </xf>
    <xf numFmtId="1" fontId="34" fillId="36" borderId="25" xfId="0" applyNumberFormat="1" applyFont="1" applyFill="1" applyBorder="1" applyAlignment="1">
      <alignment/>
    </xf>
    <xf numFmtId="0" fontId="119" fillId="7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43" fillId="9" borderId="21" xfId="0" applyFont="1" applyFill="1" applyBorder="1" applyAlignment="1">
      <alignment horizontal="center" vertical="center"/>
    </xf>
    <xf numFmtId="0" fontId="43" fillId="9" borderId="5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/>
    </xf>
    <xf numFmtId="1" fontId="5" fillId="0" borderId="54" xfId="0" applyNumberFormat="1" applyFont="1" applyBorder="1" applyAlignment="1">
      <alignment horizontal="center" vertical="center" textRotation="90"/>
    </xf>
    <xf numFmtId="1" fontId="5" fillId="0" borderId="48" xfId="0" applyNumberFormat="1" applyFont="1" applyBorder="1" applyAlignment="1">
      <alignment horizontal="center" vertical="center" textRotation="90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127" fillId="35" borderId="14" xfId="55" applyFont="1" applyFill="1" applyBorder="1" applyAlignment="1">
      <alignment horizontal="center" wrapText="1"/>
      <protection/>
    </xf>
    <xf numFmtId="0" fontId="127" fillId="35" borderId="17" xfId="55" applyFont="1" applyFill="1" applyBorder="1" applyAlignment="1">
      <alignment horizontal="center" wrapText="1"/>
      <protection/>
    </xf>
    <xf numFmtId="0" fontId="23" fillId="35" borderId="14" xfId="0" applyFont="1" applyFill="1" applyBorder="1" applyAlignment="1">
      <alignment horizontal="center" wrapText="1"/>
    </xf>
    <xf numFmtId="0" fontId="23" fillId="35" borderId="17" xfId="0" applyFont="1" applyFill="1" applyBorder="1" applyAlignment="1">
      <alignment horizont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183" fontId="5" fillId="0" borderId="14" xfId="0" applyNumberFormat="1" applyFont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3" fontId="5" fillId="0" borderId="10" xfId="0" applyNumberFormat="1" applyFont="1" applyBorder="1" applyAlignment="1">
      <alignment horizontal="center" vertical="center" textRotation="90"/>
    </xf>
    <xf numFmtId="1" fontId="5" fillId="0" borderId="10" xfId="0" applyNumberFormat="1" applyFont="1" applyBorder="1" applyAlignment="1">
      <alignment horizontal="center" vertical="center" textRotation="90"/>
    </xf>
    <xf numFmtId="183" fontId="44" fillId="0" borderId="10" xfId="0" applyNumberFormat="1" applyFont="1" applyBorder="1" applyAlignment="1">
      <alignment horizontal="center" vertical="center" textRotation="90"/>
    </xf>
    <xf numFmtId="1" fontId="44" fillId="0" borderId="1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textRotation="90"/>
    </xf>
    <xf numFmtId="1" fontId="20" fillId="0" borderId="12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135" fillId="0" borderId="14" xfId="0" applyFont="1" applyBorder="1" applyAlignment="1">
      <alignment horizontal="center"/>
    </xf>
    <xf numFmtId="0" fontId="135" fillId="0" borderId="17" xfId="0" applyFont="1" applyBorder="1" applyAlignment="1">
      <alignment horizontal="center"/>
    </xf>
    <xf numFmtId="0" fontId="119" fillId="0" borderId="15" xfId="0" applyFont="1" applyBorder="1" applyAlignment="1">
      <alignment horizontal="center"/>
    </xf>
    <xf numFmtId="0" fontId="119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3" fontId="19" fillId="0" borderId="10" xfId="0" applyNumberFormat="1" applyFont="1" applyBorder="1" applyAlignment="1">
      <alignment horizontal="center" textRotation="90"/>
    </xf>
    <xf numFmtId="183" fontId="11" fillId="0" borderId="10" xfId="0" applyNumberFormat="1" applyFont="1" applyBorder="1" applyAlignment="1">
      <alignment horizontal="center" textRotation="90"/>
    </xf>
    <xf numFmtId="1" fontId="4" fillId="0" borderId="11" xfId="0" applyNumberFormat="1" applyFont="1" applyBorder="1" applyAlignment="1">
      <alignment horizontal="center" textRotation="90"/>
    </xf>
    <xf numFmtId="1" fontId="4" fillId="0" borderId="12" xfId="0" applyNumberFormat="1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"/>
  <sheetViews>
    <sheetView showGridLines="0" tabSelected="1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5" sqref="B25"/>
    </sheetView>
  </sheetViews>
  <sheetFormatPr defaultColWidth="9.00390625" defaultRowHeight="12.75"/>
  <cols>
    <col min="1" max="1" width="3.00390625" style="465" customWidth="1"/>
    <col min="2" max="2" width="19.125" style="465" customWidth="1"/>
    <col min="3" max="3" width="3.125" style="465" customWidth="1"/>
    <col min="4" max="4" width="4.375" style="465" customWidth="1"/>
    <col min="5" max="8" width="3.375" style="465" customWidth="1"/>
    <col min="9" max="9" width="2.75390625" style="465" customWidth="1"/>
    <col min="10" max="10" width="3.875" style="465" customWidth="1"/>
    <col min="11" max="11" width="3.625" style="465" customWidth="1"/>
    <col min="12" max="12" width="3.375" style="465" customWidth="1"/>
    <col min="13" max="13" width="3.00390625" style="466" customWidth="1"/>
    <col min="14" max="14" width="5.375" style="465" customWidth="1"/>
    <col min="15" max="15" width="3.00390625" style="466" customWidth="1"/>
    <col min="16" max="16" width="5.25390625" style="465" customWidth="1"/>
    <col min="17" max="17" width="3.00390625" style="466" customWidth="1"/>
    <col min="18" max="18" width="5.625" style="465" customWidth="1"/>
    <col min="19" max="19" width="3.00390625" style="466" customWidth="1"/>
    <col min="20" max="20" width="5.75390625" style="465" customWidth="1"/>
    <col min="21" max="21" width="5.00390625" style="2" customWidth="1"/>
    <col min="22" max="22" width="5.875" style="2" customWidth="1"/>
    <col min="23" max="23" width="3.625" style="466" customWidth="1"/>
    <col min="24" max="24" width="5.625" style="465" customWidth="1"/>
    <col min="25" max="25" width="4.25390625" style="466" customWidth="1"/>
    <col min="26" max="26" width="5.75390625" style="465" customWidth="1"/>
    <col min="27" max="27" width="3.00390625" style="466" customWidth="1"/>
    <col min="28" max="28" width="5.75390625" style="465" customWidth="1"/>
    <col min="29" max="29" width="3.125" style="465" customWidth="1"/>
    <col min="30" max="30" width="5.75390625" style="465" customWidth="1"/>
    <col min="31" max="31" width="3.125" style="465" customWidth="1"/>
    <col min="32" max="32" width="5.75390625" style="465" customWidth="1"/>
    <col min="33" max="33" width="4.625" style="2" customWidth="1"/>
    <col min="34" max="34" width="5.375" style="2" customWidth="1"/>
    <col min="35" max="35" width="3.875" style="465" customWidth="1"/>
    <col min="36" max="36" width="4.00390625" style="465" customWidth="1"/>
    <col min="37" max="37" width="4.75390625" style="465" customWidth="1"/>
    <col min="38" max="38" width="5.125" style="465" customWidth="1"/>
    <col min="39" max="39" width="3.75390625" style="465" customWidth="1"/>
    <col min="40" max="40" width="3.375" style="465" customWidth="1"/>
    <col min="41" max="42" width="4.25390625" style="465" customWidth="1"/>
    <col min="43" max="43" width="3.125" style="465" customWidth="1"/>
    <col min="44" max="44" width="3.75390625" style="465" customWidth="1"/>
    <col min="45" max="46" width="4.25390625" style="465" customWidth="1"/>
    <col min="47" max="48" width="3.25390625" style="465" customWidth="1"/>
    <col min="49" max="49" width="5.00390625" style="465" customWidth="1"/>
    <col min="50" max="50" width="5.625" style="465" customWidth="1"/>
    <col min="51" max="51" width="3.75390625" style="465" customWidth="1"/>
    <col min="52" max="52" width="5.00390625" style="465" customWidth="1"/>
    <col min="53" max="53" width="4.125" style="2" customWidth="1"/>
    <col min="54" max="54" width="7.125" style="2" customWidth="1"/>
    <col min="55" max="55" width="3.25390625" style="465" customWidth="1"/>
    <col min="56" max="56" width="4.625" style="465" customWidth="1"/>
    <col min="57" max="57" width="5.625" style="467" customWidth="1"/>
    <col min="58" max="58" width="5.25390625" style="468" customWidth="1"/>
    <col min="59" max="73" width="9.125" style="465" customWidth="1"/>
    <col min="74" max="16384" width="9.125" style="251" customWidth="1"/>
  </cols>
  <sheetData>
    <row r="1" ht="13.5" customHeight="1">
      <c r="AW1" s="2"/>
    </row>
    <row r="2" spans="49:50" ht="14.25" customHeight="1">
      <c r="AW2" s="2"/>
      <c r="AX2" s="2"/>
    </row>
    <row r="3" spans="22:50" ht="15">
      <c r="V3" s="691" t="s">
        <v>229</v>
      </c>
      <c r="W3" s="691"/>
      <c r="X3" s="691"/>
      <c r="Y3" s="691"/>
      <c r="Z3" s="691"/>
      <c r="AA3" s="691"/>
      <c r="AB3" s="691"/>
      <c r="AC3" s="691"/>
      <c r="AD3" s="691"/>
      <c r="AW3" s="2"/>
      <c r="AX3" s="99"/>
    </row>
    <row r="4" spans="1:54" ht="1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69"/>
      <c r="N4" s="251"/>
      <c r="O4" s="470"/>
      <c r="P4" s="251"/>
      <c r="Q4" s="470"/>
      <c r="R4" s="251"/>
      <c r="S4" s="470"/>
      <c r="T4" s="251"/>
      <c r="U4" s="24"/>
      <c r="V4" s="691" t="s">
        <v>230</v>
      </c>
      <c r="W4" s="691"/>
      <c r="X4" s="691"/>
      <c r="Y4" s="691"/>
      <c r="Z4" s="691"/>
      <c r="AA4" s="691"/>
      <c r="AB4" s="691"/>
      <c r="AC4" s="691"/>
      <c r="AD4" s="691"/>
      <c r="AE4" s="445"/>
      <c r="AF4" s="251"/>
      <c r="AG4" s="251"/>
      <c r="AH4" s="24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4"/>
      <c r="BB4" s="24"/>
    </row>
    <row r="5" spans="1:54" ht="1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469"/>
      <c r="N5" s="251"/>
      <c r="O5" s="470"/>
      <c r="P5" s="251"/>
      <c r="Q5" s="470"/>
      <c r="R5" s="251"/>
      <c r="S5" s="470"/>
      <c r="T5" s="251"/>
      <c r="U5" s="24"/>
      <c r="V5" s="691" t="s">
        <v>231</v>
      </c>
      <c r="W5" s="691"/>
      <c r="X5" s="691"/>
      <c r="Y5" s="691"/>
      <c r="Z5" s="691"/>
      <c r="AA5" s="691"/>
      <c r="AB5" s="691"/>
      <c r="AC5" s="691"/>
      <c r="AD5" s="691"/>
      <c r="AE5" s="691"/>
      <c r="AF5" s="251"/>
      <c r="AG5" s="251"/>
      <c r="AH5" s="24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4"/>
      <c r="BB5" s="24"/>
    </row>
    <row r="6" spans="1:54" ht="13.5" thickBo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470"/>
      <c r="N6" s="251"/>
      <c r="O6" s="470"/>
      <c r="P6" s="251"/>
      <c r="Q6" s="470"/>
      <c r="R6" s="251"/>
      <c r="S6" s="470"/>
      <c r="T6" s="251"/>
      <c r="U6" s="24"/>
      <c r="V6" s="24"/>
      <c r="W6" s="705"/>
      <c r="X6" s="705"/>
      <c r="Y6" s="705"/>
      <c r="Z6" s="705"/>
      <c r="AA6" s="705"/>
      <c r="AB6" s="705"/>
      <c r="AC6" s="705"/>
      <c r="AD6" s="705"/>
      <c r="AE6" s="251"/>
      <c r="AF6" s="251"/>
      <c r="AG6" s="251"/>
      <c r="AH6" s="24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4"/>
      <c r="BB6" s="24"/>
    </row>
    <row r="7" spans="1:58" s="586" customFormat="1" ht="24.75" customHeight="1" thickBot="1">
      <c r="A7" s="683" t="s">
        <v>203</v>
      </c>
      <c r="B7" s="684" t="s">
        <v>158</v>
      </c>
      <c r="C7" s="681" t="s">
        <v>64</v>
      </c>
      <c r="D7" s="681"/>
      <c r="E7" s="681" t="s">
        <v>152</v>
      </c>
      <c r="F7" s="681"/>
      <c r="G7" s="681" t="s">
        <v>222</v>
      </c>
      <c r="H7" s="681"/>
      <c r="I7" s="681" t="s">
        <v>151</v>
      </c>
      <c r="J7" s="681"/>
      <c r="K7" s="681" t="s">
        <v>48</v>
      </c>
      <c r="L7" s="681"/>
      <c r="M7" s="682" t="s">
        <v>3</v>
      </c>
      <c r="N7" s="682"/>
      <c r="O7" s="682" t="s">
        <v>4</v>
      </c>
      <c r="P7" s="682"/>
      <c r="Q7" s="682" t="s">
        <v>6</v>
      </c>
      <c r="R7" s="682"/>
      <c r="S7" s="682" t="s">
        <v>5</v>
      </c>
      <c r="T7" s="682"/>
      <c r="U7" s="686" t="s">
        <v>7</v>
      </c>
      <c r="V7" s="686"/>
      <c r="W7" s="687" t="s">
        <v>33</v>
      </c>
      <c r="X7" s="688"/>
      <c r="Y7" s="689" t="s">
        <v>39</v>
      </c>
      <c r="Z7" s="690"/>
      <c r="AA7" s="689" t="s">
        <v>40</v>
      </c>
      <c r="AB7" s="690"/>
      <c r="AC7" s="701" t="s">
        <v>34</v>
      </c>
      <c r="AD7" s="702"/>
      <c r="AE7" s="701" t="s">
        <v>35</v>
      </c>
      <c r="AF7" s="702"/>
      <c r="AG7" s="703" t="s">
        <v>36</v>
      </c>
      <c r="AH7" s="704"/>
      <c r="AI7" s="694" t="s">
        <v>43</v>
      </c>
      <c r="AJ7" s="694"/>
      <c r="AK7" s="694"/>
      <c r="AL7" s="694"/>
      <c r="AM7" s="694" t="s">
        <v>42</v>
      </c>
      <c r="AN7" s="694"/>
      <c r="AO7" s="694"/>
      <c r="AP7" s="694"/>
      <c r="AQ7" s="694" t="s">
        <v>41</v>
      </c>
      <c r="AR7" s="694"/>
      <c r="AS7" s="694"/>
      <c r="AT7" s="694"/>
      <c r="AU7" s="686" t="s">
        <v>223</v>
      </c>
      <c r="AV7" s="686"/>
      <c r="AW7" s="686"/>
      <c r="AX7" s="686"/>
      <c r="AY7" s="695" t="s">
        <v>187</v>
      </c>
      <c r="AZ7" s="696"/>
      <c r="BA7" s="697" t="s">
        <v>38</v>
      </c>
      <c r="BB7" s="698"/>
      <c r="BC7" s="699" t="s">
        <v>69</v>
      </c>
      <c r="BD7" s="700"/>
      <c r="BE7" s="716" t="s">
        <v>221</v>
      </c>
      <c r="BF7" s="706" t="s">
        <v>100</v>
      </c>
    </row>
    <row r="8" spans="1:73" ht="124.5">
      <c r="A8" s="683"/>
      <c r="B8" s="685"/>
      <c r="C8" s="588" t="s">
        <v>50</v>
      </c>
      <c r="D8" s="588" t="s">
        <v>49</v>
      </c>
      <c r="E8" s="588" t="s">
        <v>50</v>
      </c>
      <c r="F8" s="588" t="s">
        <v>49</v>
      </c>
      <c r="G8" s="588" t="s">
        <v>50</v>
      </c>
      <c r="H8" s="588" t="s">
        <v>49</v>
      </c>
      <c r="I8" s="588" t="s">
        <v>50</v>
      </c>
      <c r="J8" s="588" t="s">
        <v>49</v>
      </c>
      <c r="K8" s="588" t="s">
        <v>50</v>
      </c>
      <c r="L8" s="588" t="s">
        <v>49</v>
      </c>
      <c r="M8" s="474" t="s">
        <v>1</v>
      </c>
      <c r="N8" s="475" t="s">
        <v>2</v>
      </c>
      <c r="O8" s="474" t="s">
        <v>1</v>
      </c>
      <c r="P8" s="475" t="s">
        <v>2</v>
      </c>
      <c r="Q8" s="474" t="s">
        <v>1</v>
      </c>
      <c r="R8" s="475" t="s">
        <v>2</v>
      </c>
      <c r="S8" s="474" t="s">
        <v>1</v>
      </c>
      <c r="T8" s="475" t="s">
        <v>2</v>
      </c>
      <c r="U8" s="476" t="s">
        <v>1</v>
      </c>
      <c r="V8" s="476" t="s">
        <v>2</v>
      </c>
      <c r="W8" s="474" t="s">
        <v>1</v>
      </c>
      <c r="X8" s="475" t="s">
        <v>2</v>
      </c>
      <c r="Y8" s="474" t="s">
        <v>1</v>
      </c>
      <c r="Z8" s="475" t="s">
        <v>2</v>
      </c>
      <c r="AA8" s="474" t="s">
        <v>1</v>
      </c>
      <c r="AB8" s="475" t="s">
        <v>2</v>
      </c>
      <c r="AC8" s="475" t="s">
        <v>1</v>
      </c>
      <c r="AD8" s="475" t="s">
        <v>2</v>
      </c>
      <c r="AE8" s="475" t="s">
        <v>1</v>
      </c>
      <c r="AF8" s="475" t="s">
        <v>2</v>
      </c>
      <c r="AG8" s="476" t="s">
        <v>1</v>
      </c>
      <c r="AH8" s="476" t="s">
        <v>2</v>
      </c>
      <c r="AI8" s="477" t="s">
        <v>159</v>
      </c>
      <c r="AJ8" s="477" t="s">
        <v>160</v>
      </c>
      <c r="AK8" s="477" t="s">
        <v>161</v>
      </c>
      <c r="AL8" s="477" t="s">
        <v>162</v>
      </c>
      <c r="AM8" s="477" t="s">
        <v>159</v>
      </c>
      <c r="AN8" s="477" t="s">
        <v>160</v>
      </c>
      <c r="AO8" s="477" t="s">
        <v>161</v>
      </c>
      <c r="AP8" s="477" t="s">
        <v>162</v>
      </c>
      <c r="AQ8" s="477" t="s">
        <v>159</v>
      </c>
      <c r="AR8" s="477" t="s">
        <v>160</v>
      </c>
      <c r="AS8" s="477" t="s">
        <v>161</v>
      </c>
      <c r="AT8" s="477" t="s">
        <v>162</v>
      </c>
      <c r="AU8" s="478" t="s">
        <v>159</v>
      </c>
      <c r="AV8" s="478" t="s">
        <v>160</v>
      </c>
      <c r="AW8" s="478" t="s">
        <v>161</v>
      </c>
      <c r="AX8" s="478" t="s">
        <v>162</v>
      </c>
      <c r="AY8" s="478" t="s">
        <v>188</v>
      </c>
      <c r="AZ8" s="617" t="s">
        <v>189</v>
      </c>
      <c r="BA8" s="632" t="s">
        <v>1</v>
      </c>
      <c r="BB8" s="660" t="s">
        <v>2</v>
      </c>
      <c r="BC8" s="621" t="s">
        <v>67</v>
      </c>
      <c r="BD8" s="480" t="s">
        <v>68</v>
      </c>
      <c r="BE8" s="716"/>
      <c r="BF8" s="707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</row>
    <row r="9" spans="1:58" s="586" customFormat="1" ht="12" customHeight="1" thickBot="1">
      <c r="A9" s="652">
        <v>1</v>
      </c>
      <c r="B9" s="652">
        <v>2</v>
      </c>
      <c r="C9" s="652">
        <v>3</v>
      </c>
      <c r="D9" s="652">
        <v>4</v>
      </c>
      <c r="E9" s="652">
        <v>5</v>
      </c>
      <c r="F9" s="652">
        <v>6</v>
      </c>
      <c r="G9" s="652">
        <v>7</v>
      </c>
      <c r="H9" s="652">
        <v>8</v>
      </c>
      <c r="I9" s="652">
        <v>9</v>
      </c>
      <c r="J9" s="652">
        <v>10</v>
      </c>
      <c r="K9" s="652">
        <v>11</v>
      </c>
      <c r="L9" s="652">
        <v>12</v>
      </c>
      <c r="M9" s="652">
        <v>13</v>
      </c>
      <c r="N9" s="652">
        <v>14</v>
      </c>
      <c r="O9" s="652">
        <v>15</v>
      </c>
      <c r="P9" s="652">
        <v>16</v>
      </c>
      <c r="Q9" s="652">
        <v>17</v>
      </c>
      <c r="R9" s="652">
        <v>18</v>
      </c>
      <c r="S9" s="652">
        <v>19</v>
      </c>
      <c r="T9" s="652">
        <v>20</v>
      </c>
      <c r="U9" s="652">
        <v>21</v>
      </c>
      <c r="V9" s="652">
        <v>22</v>
      </c>
      <c r="W9" s="652">
        <v>23</v>
      </c>
      <c r="X9" s="652">
        <v>24</v>
      </c>
      <c r="Y9" s="652">
        <v>25</v>
      </c>
      <c r="Z9" s="652">
        <v>26</v>
      </c>
      <c r="AA9" s="652">
        <v>27</v>
      </c>
      <c r="AB9" s="652">
        <v>28</v>
      </c>
      <c r="AC9" s="652">
        <v>29</v>
      </c>
      <c r="AD9" s="652">
        <v>30</v>
      </c>
      <c r="AE9" s="652">
        <v>31</v>
      </c>
      <c r="AF9" s="652">
        <v>32</v>
      </c>
      <c r="AG9" s="652">
        <v>33</v>
      </c>
      <c r="AH9" s="652">
        <v>34</v>
      </c>
      <c r="AI9" s="652">
        <v>35</v>
      </c>
      <c r="AJ9" s="652">
        <v>36</v>
      </c>
      <c r="AK9" s="652">
        <v>37</v>
      </c>
      <c r="AL9" s="652">
        <v>38</v>
      </c>
      <c r="AM9" s="652">
        <v>39</v>
      </c>
      <c r="AN9" s="652">
        <v>40</v>
      </c>
      <c r="AO9" s="652">
        <v>41</v>
      </c>
      <c r="AP9" s="652">
        <v>42</v>
      </c>
      <c r="AQ9" s="652">
        <v>43</v>
      </c>
      <c r="AR9" s="652">
        <v>44</v>
      </c>
      <c r="AS9" s="652">
        <v>45</v>
      </c>
      <c r="AT9" s="652">
        <v>46</v>
      </c>
      <c r="AU9" s="652">
        <v>47</v>
      </c>
      <c r="AV9" s="652">
        <v>48</v>
      </c>
      <c r="AW9" s="652">
        <v>49</v>
      </c>
      <c r="AX9" s="652">
        <v>50</v>
      </c>
      <c r="AY9" s="652">
        <v>51</v>
      </c>
      <c r="AZ9" s="653">
        <v>52</v>
      </c>
      <c r="BA9" s="658">
        <v>53</v>
      </c>
      <c r="BB9" s="661">
        <v>54</v>
      </c>
      <c r="BC9" s="655">
        <v>55</v>
      </c>
      <c r="BD9" s="652">
        <v>56</v>
      </c>
      <c r="BE9" s="653">
        <v>57</v>
      </c>
      <c r="BF9" s="672">
        <v>58</v>
      </c>
    </row>
    <row r="10" spans="1:73" ht="32.25" customHeight="1">
      <c r="A10" s="318">
        <v>1</v>
      </c>
      <c r="B10" s="431"/>
      <c r="C10" s="591"/>
      <c r="D10" s="591"/>
      <c r="E10" s="590"/>
      <c r="F10" s="590"/>
      <c r="G10" s="590"/>
      <c r="H10" s="590"/>
      <c r="I10" s="590"/>
      <c r="J10" s="590"/>
      <c r="K10" s="590"/>
      <c r="L10" s="590"/>
      <c r="M10" s="461"/>
      <c r="N10" s="462"/>
      <c r="O10" s="461"/>
      <c r="P10" s="462"/>
      <c r="Q10" s="461"/>
      <c r="R10" s="462"/>
      <c r="S10" s="463"/>
      <c r="T10" s="464"/>
      <c r="U10" s="496">
        <f>M10+O10+Q10+S10</f>
        <v>0</v>
      </c>
      <c r="V10" s="497">
        <f>N10+P10+R10+T10</f>
        <v>0</v>
      </c>
      <c r="W10" s="460"/>
      <c r="X10" s="460"/>
      <c r="Y10" s="463"/>
      <c r="Z10" s="464"/>
      <c r="AA10" s="463"/>
      <c r="AB10" s="464"/>
      <c r="AC10" s="464"/>
      <c r="AD10" s="464"/>
      <c r="AE10" s="464"/>
      <c r="AF10" s="464"/>
      <c r="AG10" s="497">
        <f>W10+Y10+AA10+AC10+AE10</f>
        <v>0</v>
      </c>
      <c r="AH10" s="497">
        <f>X10+Z10+AB10+AD10+AF10</f>
        <v>0</v>
      </c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497">
        <f>AI10+AM10+AQ10</f>
        <v>0</v>
      </c>
      <c r="AV10" s="497">
        <f>AJ10+AN10+AR10</f>
        <v>0</v>
      </c>
      <c r="AW10" s="497">
        <f>AK10+AO10+AS10</f>
        <v>0</v>
      </c>
      <c r="AX10" s="497">
        <f>AL10+AP10+AT10</f>
        <v>0</v>
      </c>
      <c r="AY10" s="497">
        <f>AU10+AV10</f>
        <v>0</v>
      </c>
      <c r="AZ10" s="543">
        <f>AW10+AX10</f>
        <v>0</v>
      </c>
      <c r="BA10" s="626">
        <f>U10+AG10+AY10</f>
        <v>0</v>
      </c>
      <c r="BB10" s="630">
        <f>V10+AH10+AZ10</f>
        <v>0</v>
      </c>
      <c r="BC10" s="546">
        <f>C10+E10+G10+I10+K10</f>
        <v>0</v>
      </c>
      <c r="BD10" s="546">
        <f>D10+F10+H10+J10+L10</f>
        <v>0</v>
      </c>
      <c r="BE10" s="643" t="e">
        <f>BB10/BA10</f>
        <v>#DIV/0!</v>
      </c>
      <c r="BF10" s="649">
        <f>(V10*0.75)+(AH10*1)+((AX10+AW10)*1.22)</f>
        <v>0</v>
      </c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</row>
    <row r="11" spans="2:58" s="465" customFormat="1" ht="12.75">
      <c r="B11"/>
      <c r="M11" s="466"/>
      <c r="O11" s="466"/>
      <c r="Q11" s="466"/>
      <c r="S11" s="466"/>
      <c r="U11" s="2"/>
      <c r="V11" s="2"/>
      <c r="W11" s="466"/>
      <c r="Y11" s="466"/>
      <c r="AA11" s="466"/>
      <c r="AG11" s="2"/>
      <c r="AH11" s="2"/>
      <c r="BA11" s="2"/>
      <c r="BB11" s="2"/>
      <c r="BE11" s="467"/>
      <c r="BF11" s="468"/>
    </row>
    <row r="13" ht="12.75">
      <c r="B13" t="s">
        <v>232</v>
      </c>
    </row>
    <row r="15" ht="12.75">
      <c r="B15" t="s">
        <v>233</v>
      </c>
    </row>
    <row r="16" ht="12.75">
      <c r="B16" s="9" t="s">
        <v>234</v>
      </c>
    </row>
  </sheetData>
  <sheetProtection/>
  <mergeCells count="31">
    <mergeCell ref="V3:AD3"/>
    <mergeCell ref="BE7:BE8"/>
    <mergeCell ref="BF7:BF8"/>
    <mergeCell ref="AM7:AP7"/>
    <mergeCell ref="AQ7:AT7"/>
    <mergeCell ref="AU7:AX7"/>
    <mergeCell ref="AY7:AZ7"/>
    <mergeCell ref="BA7:BB7"/>
    <mergeCell ref="BC7:BD7"/>
    <mergeCell ref="Y7:Z7"/>
    <mergeCell ref="AA7:AB7"/>
    <mergeCell ref="AC7:AD7"/>
    <mergeCell ref="AE7:AF7"/>
    <mergeCell ref="AG7:AH7"/>
    <mergeCell ref="AI7:AL7"/>
    <mergeCell ref="M7:N7"/>
    <mergeCell ref="O7:P7"/>
    <mergeCell ref="Q7:R7"/>
    <mergeCell ref="S7:T7"/>
    <mergeCell ref="U7:V7"/>
    <mergeCell ref="W7:X7"/>
    <mergeCell ref="V4:AD4"/>
    <mergeCell ref="V5:AE5"/>
    <mergeCell ref="W6:AD6"/>
    <mergeCell ref="A7:A8"/>
    <mergeCell ref="B7:B8"/>
    <mergeCell ref="C7:D7"/>
    <mergeCell ref="E7:F7"/>
    <mergeCell ref="G7:H7"/>
    <mergeCell ref="I7:J7"/>
    <mergeCell ref="K7:L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P105"/>
  <sheetViews>
    <sheetView zoomScale="112" zoomScaleNormal="112" zoomScalePageLayoutView="0" workbookViewId="0" topLeftCell="A1">
      <selection activeCell="R5" sqref="R5:AA5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hidden="1" customWidth="1"/>
    <col min="4" max="4" width="3.25390625" style="0" hidden="1" customWidth="1"/>
    <col min="5" max="5" width="2.75390625" style="0" hidden="1" customWidth="1"/>
    <col min="6" max="6" width="3.625" style="0" hidden="1" customWidth="1"/>
    <col min="7" max="7" width="2.75390625" style="0" hidden="1" customWidth="1"/>
    <col min="8" max="8" width="3.25390625" style="0" hidden="1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2.375" style="0" customWidth="1"/>
    <col min="44" max="44" width="3.75390625" style="0" customWidth="1"/>
    <col min="45" max="45" width="3.125" style="91" customWidth="1"/>
    <col min="46" max="46" width="6.1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1:44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742" t="s">
        <v>77</v>
      </c>
      <c r="S4" s="742"/>
      <c r="T4" s="742"/>
      <c r="U4" s="742"/>
      <c r="V4" s="742"/>
      <c r="W4" s="742"/>
      <c r="X4" s="742"/>
      <c r="Y4" s="742"/>
      <c r="Z4" s="742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</row>
    <row r="5" spans="1:43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742" t="s">
        <v>103</v>
      </c>
      <c r="S5" s="742"/>
      <c r="T5" s="742"/>
      <c r="U5" s="742"/>
      <c r="V5" s="742"/>
      <c r="W5" s="742"/>
      <c r="X5" s="742"/>
      <c r="Y5" s="742"/>
      <c r="Z5" s="742"/>
      <c r="AA5" s="742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68" s="1" customFormat="1" ht="12.75">
      <c r="A7" s="3" t="s">
        <v>0</v>
      </c>
      <c r="B7" s="20"/>
      <c r="C7" s="743" t="s">
        <v>64</v>
      </c>
      <c r="D7" s="744"/>
      <c r="E7" s="743" t="s">
        <v>65</v>
      </c>
      <c r="F7" s="744"/>
      <c r="G7" s="745" t="s">
        <v>48</v>
      </c>
      <c r="H7" s="746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4" t="s">
        <v>7</v>
      </c>
      <c r="R7" s="4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4" t="s">
        <v>36</v>
      </c>
      <c r="AD7" s="4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3" t="s">
        <v>37</v>
      </c>
      <c r="AN7" s="3"/>
      <c r="AO7" s="4" t="s">
        <v>38</v>
      </c>
      <c r="AP7" s="4"/>
      <c r="AQ7" s="736" t="s">
        <v>69</v>
      </c>
      <c r="AR7" s="737"/>
      <c r="AS7" s="739" t="s">
        <v>84</v>
      </c>
      <c r="AT7" s="740" t="s">
        <v>100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6" t="s">
        <v>1</v>
      </c>
      <c r="R8" s="6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6" t="s">
        <v>1</v>
      </c>
      <c r="AD8" s="6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5" t="s">
        <v>1</v>
      </c>
      <c r="AN8" s="5" t="s">
        <v>2</v>
      </c>
      <c r="AO8" s="6" t="s">
        <v>1</v>
      </c>
      <c r="AP8" s="6" t="s">
        <v>2</v>
      </c>
      <c r="AQ8" s="53" t="s">
        <v>67</v>
      </c>
      <c r="AR8" s="84" t="s">
        <v>68</v>
      </c>
      <c r="AS8" s="739"/>
      <c r="AT8" s="741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48">
        <v>29</v>
      </c>
      <c r="AD9" s="48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R9" s="50"/>
      <c r="AS9" s="92"/>
      <c r="AT9" s="113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6"/>
      <c r="R10" s="6"/>
      <c r="S10" s="34" t="s">
        <v>44</v>
      </c>
      <c r="T10" s="10"/>
      <c r="U10" s="37"/>
      <c r="V10" s="10"/>
      <c r="W10" s="7"/>
      <c r="X10" s="5"/>
      <c r="Y10" s="5"/>
      <c r="Z10" s="5"/>
      <c r="AA10" s="5"/>
      <c r="AB10" s="5"/>
      <c r="AC10" s="6"/>
      <c r="AD10" s="6"/>
      <c r="AE10" s="6"/>
      <c r="AF10" s="6"/>
      <c r="AG10" s="5"/>
      <c r="AH10" s="5"/>
      <c r="AI10" s="5"/>
      <c r="AJ10" s="5"/>
      <c r="AK10" s="5"/>
      <c r="AL10" s="5"/>
      <c r="AM10" s="5"/>
      <c r="AN10" s="5"/>
      <c r="AO10" s="6"/>
      <c r="AP10" s="6"/>
      <c r="AR10" s="16"/>
      <c r="AS10" s="92"/>
      <c r="AT10" s="113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1.25" customHeight="1">
      <c r="A11" s="3"/>
      <c r="B11" s="3" t="s">
        <v>57</v>
      </c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6"/>
      <c r="R11" s="6"/>
      <c r="S11" s="34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R11" s="16"/>
      <c r="AS11" s="92"/>
      <c r="AT11" s="113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3">
        <v>1</v>
      </c>
      <c r="B12" s="3" t="s">
        <v>8</v>
      </c>
      <c r="C12" s="65"/>
      <c r="D12" s="65"/>
      <c r="E12" s="65"/>
      <c r="F12" s="65"/>
      <c r="G12" s="65"/>
      <c r="H12" s="65"/>
      <c r="I12" s="27">
        <v>3</v>
      </c>
      <c r="J12" s="3">
        <v>75</v>
      </c>
      <c r="K12" s="27">
        <v>4</v>
      </c>
      <c r="L12" s="3">
        <v>105</v>
      </c>
      <c r="M12" s="27">
        <v>3</v>
      </c>
      <c r="N12" s="3">
        <v>81</v>
      </c>
      <c r="O12" s="27">
        <v>3</v>
      </c>
      <c r="P12" s="20">
        <v>85</v>
      </c>
      <c r="Q12" s="40">
        <f>I12+K12+M12+O12</f>
        <v>13</v>
      </c>
      <c r="R12" s="4">
        <f>J12+L12+N12+P12</f>
        <v>346</v>
      </c>
      <c r="S12" s="35">
        <v>4</v>
      </c>
      <c r="T12" s="3">
        <v>95</v>
      </c>
      <c r="U12" s="27">
        <v>2</v>
      </c>
      <c r="V12" s="3">
        <v>58</v>
      </c>
      <c r="W12" s="27">
        <v>3</v>
      </c>
      <c r="X12" s="3">
        <v>72</v>
      </c>
      <c r="Y12" s="3">
        <v>2</v>
      </c>
      <c r="Z12" s="3">
        <v>55</v>
      </c>
      <c r="AA12" s="3">
        <v>2</v>
      </c>
      <c r="AB12" s="3">
        <v>60</v>
      </c>
      <c r="AC12" s="4">
        <f>S12+U12+W12+Y12+AA12</f>
        <v>13</v>
      </c>
      <c r="AD12" s="4">
        <f>T12+V12+X12+Z12+AB12</f>
        <v>340</v>
      </c>
      <c r="AE12" s="4"/>
      <c r="AF12" s="4"/>
      <c r="AG12" s="3">
        <v>3</v>
      </c>
      <c r="AH12" s="3">
        <v>82</v>
      </c>
      <c r="AI12" s="3">
        <v>4</v>
      </c>
      <c r="AJ12" s="3">
        <v>80</v>
      </c>
      <c r="AK12" s="3">
        <v>3</v>
      </c>
      <c r="AL12" s="3">
        <v>64</v>
      </c>
      <c r="AM12" s="4">
        <f>AG12+AI12+AK12</f>
        <v>10</v>
      </c>
      <c r="AN12" s="4">
        <f>AL12+AJ12+AH12</f>
        <v>226</v>
      </c>
      <c r="AO12" s="4">
        <f>AM12+AE12+AC12+Q12</f>
        <v>36</v>
      </c>
      <c r="AP12" s="4">
        <f>AN12+AF12+AD12+R12</f>
        <v>912</v>
      </c>
      <c r="AR12" s="16"/>
      <c r="AS12" s="92">
        <f>AP12/AO12</f>
        <v>25.333333333333332</v>
      </c>
      <c r="AT12" s="113">
        <f>(R12*0.75)+(AD12*1)+(AN12*1.22)</f>
        <v>875.22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2</v>
      </c>
      <c r="B13" s="3" t="s">
        <v>9</v>
      </c>
      <c r="C13" s="65"/>
      <c r="D13" s="65"/>
      <c r="E13" s="65"/>
      <c r="F13" s="65"/>
      <c r="G13" s="65"/>
      <c r="H13" s="65"/>
      <c r="I13" s="27">
        <v>2</v>
      </c>
      <c r="J13" s="3">
        <v>55</v>
      </c>
      <c r="K13" s="27">
        <v>3</v>
      </c>
      <c r="L13" s="3">
        <v>70</v>
      </c>
      <c r="M13" s="27">
        <v>2</v>
      </c>
      <c r="N13" s="3">
        <v>53</v>
      </c>
      <c r="O13" s="27">
        <v>2</v>
      </c>
      <c r="P13" s="20">
        <v>45</v>
      </c>
      <c r="Q13" s="40">
        <f aca="true" t="shared" si="0" ref="Q13:Q28">I13+K13+M13+O13</f>
        <v>9</v>
      </c>
      <c r="R13" s="4">
        <f aca="true" t="shared" si="1" ref="R13:R28">J13+L13+N13+P13</f>
        <v>223</v>
      </c>
      <c r="S13" s="35">
        <v>2</v>
      </c>
      <c r="T13" s="3">
        <v>55</v>
      </c>
      <c r="U13" s="27">
        <v>2</v>
      </c>
      <c r="V13" s="3">
        <v>46</v>
      </c>
      <c r="W13" s="27">
        <v>2</v>
      </c>
      <c r="X13" s="3">
        <v>56</v>
      </c>
      <c r="Y13" s="3">
        <v>2</v>
      </c>
      <c r="Z13" s="3">
        <v>49</v>
      </c>
      <c r="AA13" s="3">
        <v>2</v>
      </c>
      <c r="AB13" s="3">
        <v>60</v>
      </c>
      <c r="AC13" s="4">
        <f aca="true" t="shared" si="2" ref="AC13:AC28">S13+U13+W13+Y13+AA13</f>
        <v>10</v>
      </c>
      <c r="AD13" s="4">
        <f aca="true" t="shared" si="3" ref="AD13:AD28">T13+V13+X13+Z13+AB13</f>
        <v>266</v>
      </c>
      <c r="AE13" s="4"/>
      <c r="AF13" s="4"/>
      <c r="AG13" s="3">
        <v>2</v>
      </c>
      <c r="AH13" s="3">
        <v>53</v>
      </c>
      <c r="AI13" s="3">
        <v>2</v>
      </c>
      <c r="AJ13" s="3">
        <v>52</v>
      </c>
      <c r="AK13" s="3">
        <v>3</v>
      </c>
      <c r="AL13" s="3">
        <v>62</v>
      </c>
      <c r="AM13" s="4">
        <f aca="true" t="shared" si="4" ref="AM13:AM28">AG13+AI13+AK13</f>
        <v>7</v>
      </c>
      <c r="AN13" s="4">
        <f aca="true" t="shared" si="5" ref="AN13:AN28">AL13+AJ13+AH13</f>
        <v>167</v>
      </c>
      <c r="AO13" s="4">
        <f aca="true" t="shared" si="6" ref="AO13:AO28">AM13+AE13+AC13+Q13</f>
        <v>26</v>
      </c>
      <c r="AP13" s="4">
        <f aca="true" t="shared" si="7" ref="AP13:AP28">AN13+AF13+AD13+R13</f>
        <v>656</v>
      </c>
      <c r="AR13" s="16"/>
      <c r="AS13" s="92">
        <f aca="true" t="shared" si="8" ref="AS13:AS75">AP13/AO13</f>
        <v>25.23076923076923</v>
      </c>
      <c r="AT13" s="113">
        <f aca="true" t="shared" si="9" ref="AT13:AT74">(R13*0.75)+(AD13*1)+(AN13*1.22)</f>
        <v>636.99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3</v>
      </c>
      <c r="B14" s="3" t="s">
        <v>10</v>
      </c>
      <c r="C14" s="65"/>
      <c r="D14" s="65"/>
      <c r="E14" s="65"/>
      <c r="F14" s="65"/>
      <c r="G14" s="65"/>
      <c r="H14" s="65"/>
      <c r="I14" s="27">
        <v>0</v>
      </c>
      <c r="J14" s="3">
        <v>0</v>
      </c>
      <c r="K14" s="27">
        <v>1</v>
      </c>
      <c r="L14" s="3">
        <v>12</v>
      </c>
      <c r="M14" s="27">
        <v>0</v>
      </c>
      <c r="N14" s="3">
        <v>0</v>
      </c>
      <c r="O14" s="27">
        <v>1</v>
      </c>
      <c r="P14" s="20">
        <v>18</v>
      </c>
      <c r="Q14" s="40">
        <f t="shared" si="0"/>
        <v>2</v>
      </c>
      <c r="R14" s="4">
        <f t="shared" si="1"/>
        <v>30</v>
      </c>
      <c r="S14" s="35">
        <v>0</v>
      </c>
      <c r="T14" s="3">
        <v>0</v>
      </c>
      <c r="U14" s="27">
        <v>1</v>
      </c>
      <c r="V14" s="3">
        <v>19</v>
      </c>
      <c r="W14" s="27">
        <v>0</v>
      </c>
      <c r="X14" s="3">
        <v>0</v>
      </c>
      <c r="Y14" s="3">
        <v>1</v>
      </c>
      <c r="Z14" s="3">
        <v>16</v>
      </c>
      <c r="AA14" s="3">
        <v>0</v>
      </c>
      <c r="AB14" s="3">
        <v>0</v>
      </c>
      <c r="AC14" s="4">
        <f t="shared" si="2"/>
        <v>2</v>
      </c>
      <c r="AD14" s="4">
        <f t="shared" si="3"/>
        <v>35</v>
      </c>
      <c r="AE14" s="4"/>
      <c r="AF14" s="4"/>
      <c r="AG14" s="3">
        <v>1</v>
      </c>
      <c r="AH14" s="3">
        <v>25</v>
      </c>
      <c r="AI14" s="3">
        <v>0</v>
      </c>
      <c r="AJ14" s="3">
        <v>0</v>
      </c>
      <c r="AK14" s="3">
        <v>0</v>
      </c>
      <c r="AL14" s="3">
        <v>0</v>
      </c>
      <c r="AM14" s="4">
        <f t="shared" si="4"/>
        <v>1</v>
      </c>
      <c r="AN14" s="4">
        <f t="shared" si="5"/>
        <v>25</v>
      </c>
      <c r="AO14" s="4">
        <f t="shared" si="6"/>
        <v>5</v>
      </c>
      <c r="AP14" s="4">
        <f t="shared" si="7"/>
        <v>90</v>
      </c>
      <c r="AR14" s="16"/>
      <c r="AS14" s="92">
        <f t="shared" si="8"/>
        <v>18</v>
      </c>
      <c r="AT14" s="113">
        <f t="shared" si="9"/>
        <v>88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4</v>
      </c>
      <c r="B15" s="3" t="s">
        <v>11</v>
      </c>
      <c r="C15" s="65"/>
      <c r="D15" s="65"/>
      <c r="E15" s="65"/>
      <c r="F15" s="65"/>
      <c r="G15" s="65"/>
      <c r="H15" s="65"/>
      <c r="I15" s="27">
        <v>1</v>
      </c>
      <c r="J15" s="3">
        <v>26</v>
      </c>
      <c r="K15" s="27">
        <v>1</v>
      </c>
      <c r="L15" s="3">
        <v>26</v>
      </c>
      <c r="M15" s="27">
        <v>1</v>
      </c>
      <c r="N15" s="3">
        <v>24</v>
      </c>
      <c r="O15" s="27">
        <v>1</v>
      </c>
      <c r="P15" s="20">
        <v>26</v>
      </c>
      <c r="Q15" s="40">
        <f t="shared" si="0"/>
        <v>4</v>
      </c>
      <c r="R15" s="4">
        <f t="shared" si="1"/>
        <v>102</v>
      </c>
      <c r="S15" s="35">
        <v>1</v>
      </c>
      <c r="T15" s="3">
        <v>19</v>
      </c>
      <c r="U15" s="27">
        <v>2</v>
      </c>
      <c r="V15" s="3">
        <v>45</v>
      </c>
      <c r="W15" s="27">
        <v>1</v>
      </c>
      <c r="X15" s="3">
        <v>20</v>
      </c>
      <c r="Y15" s="3">
        <v>2</v>
      </c>
      <c r="Z15" s="3">
        <v>53</v>
      </c>
      <c r="AA15" s="3">
        <v>2</v>
      </c>
      <c r="AB15" s="3">
        <v>39</v>
      </c>
      <c r="AC15" s="4">
        <f t="shared" si="2"/>
        <v>8</v>
      </c>
      <c r="AD15" s="4">
        <f t="shared" si="3"/>
        <v>176</v>
      </c>
      <c r="AE15" s="4"/>
      <c r="AF15" s="4"/>
      <c r="AG15" s="3">
        <v>2</v>
      </c>
      <c r="AH15" s="3">
        <v>50</v>
      </c>
      <c r="AI15" s="3">
        <v>0</v>
      </c>
      <c r="AJ15" s="3">
        <v>0</v>
      </c>
      <c r="AK15" s="3">
        <v>2</v>
      </c>
      <c r="AL15" s="3">
        <v>39</v>
      </c>
      <c r="AM15" s="4">
        <f t="shared" si="4"/>
        <v>4</v>
      </c>
      <c r="AN15" s="4">
        <f t="shared" si="5"/>
        <v>89</v>
      </c>
      <c r="AO15" s="4">
        <f t="shared" si="6"/>
        <v>16</v>
      </c>
      <c r="AP15" s="4">
        <f t="shared" si="7"/>
        <v>367</v>
      </c>
      <c r="AR15" s="16"/>
      <c r="AS15" s="92">
        <f t="shared" si="8"/>
        <v>22.9375</v>
      </c>
      <c r="AT15" s="113">
        <f t="shared" si="9"/>
        <v>361.08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5</v>
      </c>
      <c r="B16" s="3" t="s">
        <v>87</v>
      </c>
      <c r="C16" s="65"/>
      <c r="D16" s="65"/>
      <c r="E16" s="65"/>
      <c r="F16" s="65"/>
      <c r="G16" s="65"/>
      <c r="H16" s="65"/>
      <c r="I16" s="27">
        <v>1</v>
      </c>
      <c r="J16" s="3">
        <v>28</v>
      </c>
      <c r="K16" s="27">
        <v>1</v>
      </c>
      <c r="L16" s="3">
        <v>26</v>
      </c>
      <c r="M16" s="27">
        <v>2</v>
      </c>
      <c r="N16" s="3">
        <v>47</v>
      </c>
      <c r="O16" s="27">
        <v>1</v>
      </c>
      <c r="P16" s="20">
        <v>28</v>
      </c>
      <c r="Q16" s="40">
        <f t="shared" si="0"/>
        <v>5</v>
      </c>
      <c r="R16" s="4">
        <f t="shared" si="1"/>
        <v>129</v>
      </c>
      <c r="S16" s="35">
        <v>1</v>
      </c>
      <c r="T16" s="3">
        <v>23</v>
      </c>
      <c r="U16" s="27">
        <v>2</v>
      </c>
      <c r="V16" s="3">
        <v>41</v>
      </c>
      <c r="W16" s="27">
        <v>2</v>
      </c>
      <c r="X16" s="3">
        <v>37</v>
      </c>
      <c r="Y16" s="3">
        <v>2</v>
      </c>
      <c r="Z16" s="3">
        <v>41</v>
      </c>
      <c r="AA16" s="3">
        <v>2</v>
      </c>
      <c r="AB16" s="3">
        <v>47</v>
      </c>
      <c r="AC16" s="4">
        <f t="shared" si="2"/>
        <v>9</v>
      </c>
      <c r="AD16" s="4">
        <f t="shared" si="3"/>
        <v>189</v>
      </c>
      <c r="AE16" s="4"/>
      <c r="AF16" s="4"/>
      <c r="AG16" s="3">
        <v>2</v>
      </c>
      <c r="AH16" s="3">
        <v>50</v>
      </c>
      <c r="AI16" s="3">
        <v>2</v>
      </c>
      <c r="AJ16" s="3">
        <v>46</v>
      </c>
      <c r="AK16" s="3">
        <v>2</v>
      </c>
      <c r="AL16" s="3">
        <v>45</v>
      </c>
      <c r="AM16" s="4">
        <f t="shared" si="4"/>
        <v>6</v>
      </c>
      <c r="AN16" s="4">
        <f t="shared" si="5"/>
        <v>141</v>
      </c>
      <c r="AO16" s="4">
        <f t="shared" si="6"/>
        <v>20</v>
      </c>
      <c r="AP16" s="4">
        <f t="shared" si="7"/>
        <v>459</v>
      </c>
      <c r="AR16" s="16"/>
      <c r="AS16" s="92">
        <f t="shared" si="8"/>
        <v>22.95</v>
      </c>
      <c r="AT16" s="113">
        <f t="shared" si="9"/>
        <v>457.77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3">
        <v>6</v>
      </c>
      <c r="B17" s="3" t="s">
        <v>88</v>
      </c>
      <c r="C17" s="65"/>
      <c r="D17" s="65"/>
      <c r="E17" s="65"/>
      <c r="F17" s="65"/>
      <c r="G17" s="65"/>
      <c r="H17" s="65"/>
      <c r="I17" s="27">
        <v>2</v>
      </c>
      <c r="J17" s="3">
        <v>61</v>
      </c>
      <c r="K17" s="27">
        <v>2</v>
      </c>
      <c r="L17" s="3">
        <v>59</v>
      </c>
      <c r="M17" s="27">
        <v>2</v>
      </c>
      <c r="N17" s="3">
        <v>57</v>
      </c>
      <c r="O17" s="27">
        <v>2</v>
      </c>
      <c r="P17" s="20">
        <v>47</v>
      </c>
      <c r="Q17" s="40">
        <f t="shared" si="0"/>
        <v>8</v>
      </c>
      <c r="R17" s="4">
        <f t="shared" si="1"/>
        <v>224</v>
      </c>
      <c r="S17" s="35">
        <v>2</v>
      </c>
      <c r="T17" s="3">
        <v>46</v>
      </c>
      <c r="U17" s="27">
        <v>2</v>
      </c>
      <c r="V17" s="3">
        <v>58</v>
      </c>
      <c r="W17" s="27">
        <v>2</v>
      </c>
      <c r="X17" s="3">
        <v>50</v>
      </c>
      <c r="Y17" s="3">
        <v>2</v>
      </c>
      <c r="Z17" s="3">
        <v>51</v>
      </c>
      <c r="AA17" s="3">
        <v>2</v>
      </c>
      <c r="AB17" s="3">
        <v>62</v>
      </c>
      <c r="AC17" s="4">
        <f t="shared" si="2"/>
        <v>10</v>
      </c>
      <c r="AD17" s="4">
        <f t="shared" si="3"/>
        <v>267</v>
      </c>
      <c r="AE17" s="4"/>
      <c r="AF17" s="4"/>
      <c r="AG17" s="3">
        <v>2</v>
      </c>
      <c r="AH17" s="3">
        <v>55</v>
      </c>
      <c r="AI17" s="3">
        <v>3</v>
      </c>
      <c r="AJ17" s="3">
        <v>64</v>
      </c>
      <c r="AK17" s="3">
        <v>2</v>
      </c>
      <c r="AL17" s="3">
        <v>42</v>
      </c>
      <c r="AM17" s="4">
        <f t="shared" si="4"/>
        <v>7</v>
      </c>
      <c r="AN17" s="4">
        <f t="shared" si="5"/>
        <v>161</v>
      </c>
      <c r="AO17" s="4">
        <f t="shared" si="6"/>
        <v>25</v>
      </c>
      <c r="AP17" s="4">
        <f t="shared" si="7"/>
        <v>652</v>
      </c>
      <c r="AR17" s="16"/>
      <c r="AS17" s="92">
        <f t="shared" si="8"/>
        <v>26.08</v>
      </c>
      <c r="AT17" s="113">
        <f t="shared" si="9"/>
        <v>631.42</v>
      </c>
      <c r="AU17" s="61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3">
        <v>7</v>
      </c>
      <c r="B18" s="3" t="s">
        <v>89</v>
      </c>
      <c r="C18" s="65"/>
      <c r="D18" s="65"/>
      <c r="E18" s="65"/>
      <c r="F18" s="65"/>
      <c r="G18" s="65"/>
      <c r="H18" s="65"/>
      <c r="I18" s="27">
        <v>1</v>
      </c>
      <c r="J18" s="3">
        <v>26</v>
      </c>
      <c r="K18" s="27">
        <v>2</v>
      </c>
      <c r="L18" s="3">
        <v>49</v>
      </c>
      <c r="M18" s="27">
        <v>1</v>
      </c>
      <c r="N18" s="3">
        <v>27</v>
      </c>
      <c r="O18" s="27">
        <v>2</v>
      </c>
      <c r="P18" s="20">
        <v>46</v>
      </c>
      <c r="Q18" s="40">
        <f t="shared" si="0"/>
        <v>6</v>
      </c>
      <c r="R18" s="4">
        <f t="shared" si="1"/>
        <v>148</v>
      </c>
      <c r="S18" s="35">
        <v>1</v>
      </c>
      <c r="T18" s="3">
        <v>23</v>
      </c>
      <c r="U18" s="27">
        <v>2</v>
      </c>
      <c r="V18" s="3">
        <v>48</v>
      </c>
      <c r="W18" s="27">
        <v>2</v>
      </c>
      <c r="X18" s="3">
        <v>44</v>
      </c>
      <c r="Y18" s="3">
        <v>1</v>
      </c>
      <c r="Z18" s="3">
        <v>29</v>
      </c>
      <c r="AA18" s="3">
        <v>2</v>
      </c>
      <c r="AB18" s="3">
        <v>41</v>
      </c>
      <c r="AC18" s="4">
        <f t="shared" si="2"/>
        <v>8</v>
      </c>
      <c r="AD18" s="4">
        <f t="shared" si="3"/>
        <v>185</v>
      </c>
      <c r="AE18" s="4"/>
      <c r="AF18" s="4"/>
      <c r="AG18" s="3">
        <v>2</v>
      </c>
      <c r="AH18" s="3">
        <v>50</v>
      </c>
      <c r="AI18" s="3">
        <v>2</v>
      </c>
      <c r="AJ18" s="3">
        <v>36</v>
      </c>
      <c r="AK18" s="3">
        <v>1</v>
      </c>
      <c r="AL18" s="3">
        <v>28</v>
      </c>
      <c r="AM18" s="4">
        <f t="shared" si="4"/>
        <v>5</v>
      </c>
      <c r="AN18" s="4">
        <f t="shared" si="5"/>
        <v>114</v>
      </c>
      <c r="AO18" s="4">
        <f t="shared" si="6"/>
        <v>19</v>
      </c>
      <c r="AP18" s="4">
        <f t="shared" si="7"/>
        <v>447</v>
      </c>
      <c r="AR18" s="16"/>
      <c r="AS18" s="92">
        <f t="shared" si="8"/>
        <v>23.526315789473685</v>
      </c>
      <c r="AT18" s="113">
        <f t="shared" si="9"/>
        <v>435.08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25">
        <v>8</v>
      </c>
      <c r="B19" s="126" t="s">
        <v>90</v>
      </c>
      <c r="C19" s="127"/>
      <c r="D19" s="127"/>
      <c r="E19" s="127"/>
      <c r="F19" s="127"/>
      <c r="G19" s="127"/>
      <c r="H19" s="127"/>
      <c r="I19" s="125"/>
      <c r="J19" s="125"/>
      <c r="K19" s="125"/>
      <c r="L19" s="125"/>
      <c r="M19" s="125"/>
      <c r="N19" s="125"/>
      <c r="O19" s="125"/>
      <c r="P19" s="128"/>
      <c r="Q19" s="129"/>
      <c r="R19" s="130"/>
      <c r="S19" s="131"/>
      <c r="T19" s="125"/>
      <c r="U19" s="125"/>
      <c r="V19" s="125"/>
      <c r="W19" s="125"/>
      <c r="X19" s="125"/>
      <c r="Y19" s="125"/>
      <c r="Z19" s="125"/>
      <c r="AA19" s="125"/>
      <c r="AB19" s="125"/>
      <c r="AC19" s="130"/>
      <c r="AD19" s="130"/>
      <c r="AE19" s="130"/>
      <c r="AF19" s="130"/>
      <c r="AG19" s="125"/>
      <c r="AH19" s="125"/>
      <c r="AI19" s="125"/>
      <c r="AJ19" s="125"/>
      <c r="AK19" s="125"/>
      <c r="AL19" s="125"/>
      <c r="AM19" s="130">
        <f t="shared" si="4"/>
        <v>0</v>
      </c>
      <c r="AN19" s="130">
        <f t="shared" si="5"/>
        <v>0</v>
      </c>
      <c r="AO19" s="130">
        <f t="shared" si="6"/>
        <v>0</v>
      </c>
      <c r="AP19" s="130">
        <f t="shared" si="7"/>
        <v>0</v>
      </c>
      <c r="AQ19" s="133"/>
      <c r="AR19" s="132"/>
      <c r="AS19" s="134"/>
      <c r="AT19" s="135">
        <f t="shared" si="9"/>
        <v>0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25"/>
      <c r="B20" s="126" t="s">
        <v>45</v>
      </c>
      <c r="C20" s="127"/>
      <c r="D20" s="127"/>
      <c r="E20" s="127"/>
      <c r="F20" s="127"/>
      <c r="G20" s="127"/>
      <c r="H20" s="127"/>
      <c r="I20" s="125">
        <v>1</v>
      </c>
      <c r="J20" s="125">
        <v>25</v>
      </c>
      <c r="K20" s="125">
        <v>1</v>
      </c>
      <c r="L20" s="125">
        <v>22</v>
      </c>
      <c r="M20" s="125">
        <v>1</v>
      </c>
      <c r="N20" s="125">
        <v>29</v>
      </c>
      <c r="O20" s="125">
        <v>1</v>
      </c>
      <c r="P20" s="125">
        <v>26</v>
      </c>
      <c r="Q20" s="129">
        <f t="shared" si="0"/>
        <v>4</v>
      </c>
      <c r="R20" s="130">
        <f t="shared" si="1"/>
        <v>102</v>
      </c>
      <c r="S20" s="125">
        <v>2</v>
      </c>
      <c r="T20" s="128">
        <v>34</v>
      </c>
      <c r="U20" s="131">
        <v>1</v>
      </c>
      <c r="V20" s="125">
        <v>24</v>
      </c>
      <c r="W20" s="125">
        <v>2</v>
      </c>
      <c r="X20" s="125">
        <v>36</v>
      </c>
      <c r="Y20" s="125">
        <v>1</v>
      </c>
      <c r="Z20" s="125">
        <v>20</v>
      </c>
      <c r="AA20" s="125">
        <v>2</v>
      </c>
      <c r="AB20" s="125">
        <v>39</v>
      </c>
      <c r="AC20" s="130">
        <f t="shared" si="2"/>
        <v>8</v>
      </c>
      <c r="AD20" s="130">
        <f t="shared" si="3"/>
        <v>153</v>
      </c>
      <c r="AE20" s="130"/>
      <c r="AF20" s="130"/>
      <c r="AG20" s="125"/>
      <c r="AH20" s="125"/>
      <c r="AI20" s="125">
        <v>1</v>
      </c>
      <c r="AJ20" s="125">
        <v>18</v>
      </c>
      <c r="AK20" s="125">
        <v>1</v>
      </c>
      <c r="AL20" s="125">
        <v>18</v>
      </c>
      <c r="AM20" s="130">
        <f t="shared" si="4"/>
        <v>2</v>
      </c>
      <c r="AN20" s="130">
        <f t="shared" si="5"/>
        <v>36</v>
      </c>
      <c r="AO20" s="130">
        <f t="shared" si="6"/>
        <v>14</v>
      </c>
      <c r="AP20" s="130">
        <f t="shared" si="7"/>
        <v>291</v>
      </c>
      <c r="AQ20" s="133"/>
      <c r="AR20" s="132"/>
      <c r="AS20" s="134">
        <f t="shared" si="8"/>
        <v>20.785714285714285</v>
      </c>
      <c r="AT20" s="135">
        <f t="shared" si="9"/>
        <v>273.42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25"/>
      <c r="B21" s="126" t="s">
        <v>46</v>
      </c>
      <c r="C21" s="127"/>
      <c r="D21" s="127"/>
      <c r="E21" s="127"/>
      <c r="F21" s="127"/>
      <c r="G21" s="127"/>
      <c r="H21" s="127"/>
      <c r="I21" s="125">
        <v>1</v>
      </c>
      <c r="J21" s="125">
        <v>22</v>
      </c>
      <c r="K21" s="125">
        <v>1</v>
      </c>
      <c r="L21" s="125">
        <v>25</v>
      </c>
      <c r="M21" s="125"/>
      <c r="N21" s="125"/>
      <c r="O21" s="125">
        <v>1</v>
      </c>
      <c r="P21" s="125">
        <v>22</v>
      </c>
      <c r="Q21" s="129">
        <f t="shared" si="0"/>
        <v>3</v>
      </c>
      <c r="R21" s="130">
        <f t="shared" si="1"/>
        <v>69</v>
      </c>
      <c r="S21" s="125">
        <v>1</v>
      </c>
      <c r="T21" s="128">
        <v>16</v>
      </c>
      <c r="U21" s="131">
        <v>1</v>
      </c>
      <c r="V21" s="125">
        <v>19</v>
      </c>
      <c r="W21" s="125">
        <v>1</v>
      </c>
      <c r="X21" s="125">
        <v>21</v>
      </c>
      <c r="Y21" s="125"/>
      <c r="Z21" s="125"/>
      <c r="AA21" s="125">
        <v>1</v>
      </c>
      <c r="AB21" s="125">
        <v>23</v>
      </c>
      <c r="AC21" s="130">
        <f t="shared" si="2"/>
        <v>4</v>
      </c>
      <c r="AD21" s="130">
        <f t="shared" si="3"/>
        <v>79</v>
      </c>
      <c r="AE21" s="130"/>
      <c r="AF21" s="130"/>
      <c r="AG21" s="125"/>
      <c r="AH21" s="125"/>
      <c r="AI21" s="125"/>
      <c r="AJ21" s="125"/>
      <c r="AK21" s="125"/>
      <c r="AL21" s="125"/>
      <c r="AM21" s="130">
        <f t="shared" si="4"/>
        <v>0</v>
      </c>
      <c r="AN21" s="130">
        <f t="shared" si="5"/>
        <v>0</v>
      </c>
      <c r="AO21" s="130">
        <f t="shared" si="6"/>
        <v>7</v>
      </c>
      <c r="AP21" s="130">
        <f t="shared" si="7"/>
        <v>148</v>
      </c>
      <c r="AQ21" s="133"/>
      <c r="AR21" s="132"/>
      <c r="AS21" s="134">
        <f t="shared" si="8"/>
        <v>21.142857142857142</v>
      </c>
      <c r="AT21" s="135">
        <f t="shared" si="9"/>
        <v>130.75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12.75">
      <c r="A22" s="3">
        <v>9</v>
      </c>
      <c r="B22" s="3" t="s">
        <v>12</v>
      </c>
      <c r="C22" s="65"/>
      <c r="D22" s="65"/>
      <c r="E22" s="65"/>
      <c r="F22" s="65"/>
      <c r="G22" s="65"/>
      <c r="H22" s="65"/>
      <c r="I22" s="27">
        <v>2</v>
      </c>
      <c r="J22" s="3">
        <v>50</v>
      </c>
      <c r="K22" s="27">
        <v>2</v>
      </c>
      <c r="L22" s="3">
        <v>52</v>
      </c>
      <c r="M22" s="27">
        <v>2</v>
      </c>
      <c r="N22" s="3">
        <v>55</v>
      </c>
      <c r="O22" s="27">
        <v>2</v>
      </c>
      <c r="P22" s="20">
        <v>52</v>
      </c>
      <c r="Q22" s="40">
        <f>I22+K22+M22+O22</f>
        <v>8</v>
      </c>
      <c r="R22" s="4">
        <f t="shared" si="1"/>
        <v>209</v>
      </c>
      <c r="S22" s="35">
        <v>2</v>
      </c>
      <c r="T22" s="3">
        <v>46</v>
      </c>
      <c r="U22" s="27">
        <v>2</v>
      </c>
      <c r="V22" s="3">
        <v>44</v>
      </c>
      <c r="W22" s="27">
        <v>2</v>
      </c>
      <c r="X22" s="3">
        <v>54</v>
      </c>
      <c r="Y22" s="3">
        <v>2</v>
      </c>
      <c r="Z22" s="3">
        <v>49</v>
      </c>
      <c r="AA22" s="3">
        <v>2</v>
      </c>
      <c r="AB22" s="3">
        <v>57</v>
      </c>
      <c r="AC22" s="4">
        <f t="shared" si="2"/>
        <v>10</v>
      </c>
      <c r="AD22" s="4">
        <f t="shared" si="3"/>
        <v>250</v>
      </c>
      <c r="AE22" s="4"/>
      <c r="AF22" s="4"/>
      <c r="AG22" s="3">
        <v>2</v>
      </c>
      <c r="AH22" s="3">
        <v>50</v>
      </c>
      <c r="AI22" s="3">
        <v>0</v>
      </c>
      <c r="AJ22" s="3">
        <v>0</v>
      </c>
      <c r="AK22" s="3">
        <v>2</v>
      </c>
      <c r="AL22" s="3">
        <v>41</v>
      </c>
      <c r="AM22" s="4">
        <f t="shared" si="4"/>
        <v>4</v>
      </c>
      <c r="AN22" s="4">
        <f t="shared" si="5"/>
        <v>91</v>
      </c>
      <c r="AO22" s="4">
        <f t="shared" si="6"/>
        <v>22</v>
      </c>
      <c r="AP22" s="4">
        <f t="shared" si="7"/>
        <v>550</v>
      </c>
      <c r="AR22" s="16"/>
      <c r="AS22" s="92">
        <f>AP22/AO22</f>
        <v>25</v>
      </c>
      <c r="AT22" s="113">
        <f t="shared" si="9"/>
        <v>517.77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/>
      <c r="B23" s="8" t="s">
        <v>56</v>
      </c>
      <c r="C23" s="66"/>
      <c r="D23" s="66"/>
      <c r="E23" s="65"/>
      <c r="F23" s="65"/>
      <c r="G23" s="65"/>
      <c r="H23" s="65"/>
      <c r="I23" s="27"/>
      <c r="J23" s="3"/>
      <c r="K23" s="27"/>
      <c r="L23" s="3"/>
      <c r="M23" s="27"/>
      <c r="N23" s="3"/>
      <c r="O23" s="27"/>
      <c r="P23" s="20"/>
      <c r="Q23" s="40">
        <f t="shared" si="0"/>
        <v>0</v>
      </c>
      <c r="R23" s="4">
        <f t="shared" si="1"/>
        <v>0</v>
      </c>
      <c r="S23" s="35"/>
      <c r="T23" s="3"/>
      <c r="U23" s="27"/>
      <c r="V23" s="3"/>
      <c r="W23" s="27"/>
      <c r="X23" s="3"/>
      <c r="Y23" s="3"/>
      <c r="Z23" s="3"/>
      <c r="AA23" s="3"/>
      <c r="AB23" s="3"/>
      <c r="AC23" s="4">
        <f t="shared" si="2"/>
        <v>0</v>
      </c>
      <c r="AD23" s="4">
        <f t="shared" si="3"/>
        <v>0</v>
      </c>
      <c r="AE23" s="4"/>
      <c r="AF23" s="4"/>
      <c r="AG23" s="3"/>
      <c r="AH23" s="3"/>
      <c r="AI23" s="3"/>
      <c r="AJ23" s="3"/>
      <c r="AK23" s="3"/>
      <c r="AL23" s="3"/>
      <c r="AM23" s="4">
        <f t="shared" si="4"/>
        <v>0</v>
      </c>
      <c r="AN23" s="4">
        <f t="shared" si="5"/>
        <v>0</v>
      </c>
      <c r="AO23" s="4">
        <f t="shared" si="6"/>
        <v>0</v>
      </c>
      <c r="AP23" s="4">
        <f t="shared" si="7"/>
        <v>0</v>
      </c>
      <c r="AR23" s="16"/>
      <c r="AS23" s="92"/>
      <c r="AT23" s="113">
        <f t="shared" si="9"/>
        <v>0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3">
        <v>10</v>
      </c>
      <c r="B24" s="3" t="s">
        <v>91</v>
      </c>
      <c r="C24" s="65"/>
      <c r="D24" s="65"/>
      <c r="E24" s="65"/>
      <c r="F24" s="65"/>
      <c r="G24" s="65"/>
      <c r="H24" s="65"/>
      <c r="I24" s="27">
        <v>1</v>
      </c>
      <c r="J24" s="3">
        <v>18</v>
      </c>
      <c r="K24" s="27">
        <v>1</v>
      </c>
      <c r="L24" s="3">
        <v>23</v>
      </c>
      <c r="M24" s="27">
        <v>1</v>
      </c>
      <c r="N24" s="3">
        <v>21</v>
      </c>
      <c r="O24" s="27">
        <v>1</v>
      </c>
      <c r="P24" s="20">
        <v>25</v>
      </c>
      <c r="Q24" s="40">
        <f t="shared" si="0"/>
        <v>4</v>
      </c>
      <c r="R24" s="4">
        <f t="shared" si="1"/>
        <v>87</v>
      </c>
      <c r="S24" s="35">
        <v>1</v>
      </c>
      <c r="T24" s="3">
        <v>21</v>
      </c>
      <c r="U24" s="27">
        <v>1</v>
      </c>
      <c r="V24" s="3">
        <v>26</v>
      </c>
      <c r="W24" s="27">
        <v>1</v>
      </c>
      <c r="X24" s="3">
        <v>20</v>
      </c>
      <c r="Y24" s="3">
        <v>1</v>
      </c>
      <c r="Z24" s="3">
        <v>21</v>
      </c>
      <c r="AA24" s="3">
        <v>1</v>
      </c>
      <c r="AB24" s="3">
        <v>25</v>
      </c>
      <c r="AC24" s="4">
        <f t="shared" si="2"/>
        <v>5</v>
      </c>
      <c r="AD24" s="4">
        <f t="shared" si="3"/>
        <v>113</v>
      </c>
      <c r="AE24" s="4"/>
      <c r="AF24" s="4"/>
      <c r="AG24" s="3">
        <v>2</v>
      </c>
      <c r="AH24" s="3">
        <v>50</v>
      </c>
      <c r="AI24" s="3">
        <v>1</v>
      </c>
      <c r="AJ24" s="3">
        <v>26</v>
      </c>
      <c r="AK24" s="3"/>
      <c r="AL24" s="3"/>
      <c r="AM24" s="4">
        <f t="shared" si="4"/>
        <v>3</v>
      </c>
      <c r="AN24" s="4">
        <f t="shared" si="5"/>
        <v>76</v>
      </c>
      <c r="AO24" s="4">
        <f t="shared" si="6"/>
        <v>12</v>
      </c>
      <c r="AP24" s="4">
        <f t="shared" si="7"/>
        <v>276</v>
      </c>
      <c r="AR24" s="16"/>
      <c r="AS24" s="92">
        <f t="shared" si="8"/>
        <v>23</v>
      </c>
      <c r="AT24" s="113">
        <f t="shared" si="9"/>
        <v>270.97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3">
        <v>11</v>
      </c>
      <c r="B25" s="3" t="s">
        <v>13</v>
      </c>
      <c r="C25" s="65"/>
      <c r="D25" s="65"/>
      <c r="E25" s="65"/>
      <c r="F25" s="65"/>
      <c r="G25" s="65"/>
      <c r="H25" s="65"/>
      <c r="I25" s="28"/>
      <c r="K25" s="28"/>
      <c r="L25" s="3"/>
      <c r="M25" s="28"/>
      <c r="O25" s="28"/>
      <c r="P25" s="16"/>
      <c r="Q25" s="40">
        <f t="shared" si="0"/>
        <v>0</v>
      </c>
      <c r="R25" s="4">
        <f t="shared" si="1"/>
        <v>0</v>
      </c>
      <c r="S25" s="35">
        <v>2</v>
      </c>
      <c r="T25" s="3">
        <v>52</v>
      </c>
      <c r="U25" s="27">
        <v>3</v>
      </c>
      <c r="V25" s="3">
        <v>76</v>
      </c>
      <c r="W25" s="27">
        <v>3</v>
      </c>
      <c r="X25" s="3">
        <v>73</v>
      </c>
      <c r="Y25" s="3">
        <v>3</v>
      </c>
      <c r="Z25" s="3">
        <v>78</v>
      </c>
      <c r="AA25" s="3">
        <v>3</v>
      </c>
      <c r="AB25" s="3">
        <v>80</v>
      </c>
      <c r="AC25" s="4">
        <f t="shared" si="2"/>
        <v>14</v>
      </c>
      <c r="AD25" s="4">
        <f t="shared" si="3"/>
        <v>359</v>
      </c>
      <c r="AE25" s="4"/>
      <c r="AF25" s="4"/>
      <c r="AG25" s="3">
        <v>2</v>
      </c>
      <c r="AH25" s="3">
        <v>50</v>
      </c>
      <c r="AI25" s="3">
        <v>0</v>
      </c>
      <c r="AJ25" s="3">
        <v>0</v>
      </c>
      <c r="AK25" s="3">
        <v>2</v>
      </c>
      <c r="AL25" s="3">
        <v>38</v>
      </c>
      <c r="AM25" s="4">
        <f t="shared" si="4"/>
        <v>4</v>
      </c>
      <c r="AN25" s="4">
        <f t="shared" si="5"/>
        <v>88</v>
      </c>
      <c r="AO25" s="4">
        <f t="shared" si="6"/>
        <v>18</v>
      </c>
      <c r="AP25" s="4">
        <f t="shared" si="7"/>
        <v>447</v>
      </c>
      <c r="AR25" s="16"/>
      <c r="AS25" s="92">
        <f t="shared" si="8"/>
        <v>24.833333333333332</v>
      </c>
      <c r="AT25" s="113">
        <f t="shared" si="9"/>
        <v>466.36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125">
        <v>12</v>
      </c>
      <c r="B26" s="125" t="s">
        <v>92</v>
      </c>
      <c r="C26" s="136"/>
      <c r="D26" s="136"/>
      <c r="E26" s="136"/>
      <c r="F26" s="136"/>
      <c r="G26" s="136"/>
      <c r="H26" s="136"/>
      <c r="I26" s="125"/>
      <c r="J26" s="125"/>
      <c r="K26" s="125"/>
      <c r="L26" s="125"/>
      <c r="M26" s="125"/>
      <c r="N26" s="125"/>
      <c r="O26" s="125"/>
      <c r="P26" s="128"/>
      <c r="Q26" s="129">
        <f t="shared" si="0"/>
        <v>0</v>
      </c>
      <c r="R26" s="130">
        <f t="shared" si="1"/>
        <v>0</v>
      </c>
      <c r="S26" s="131"/>
      <c r="T26" s="125"/>
      <c r="U26" s="125"/>
      <c r="V26" s="125"/>
      <c r="W26" s="125"/>
      <c r="X26" s="125"/>
      <c r="Y26" s="125"/>
      <c r="Z26" s="125"/>
      <c r="AA26" s="125"/>
      <c r="AB26" s="125"/>
      <c r="AC26" s="130">
        <f t="shared" si="2"/>
        <v>0</v>
      </c>
      <c r="AD26" s="130">
        <f t="shared" si="3"/>
        <v>0</v>
      </c>
      <c r="AE26" s="130"/>
      <c r="AF26" s="130"/>
      <c r="AG26" s="125"/>
      <c r="AH26" s="125"/>
      <c r="AI26" s="125"/>
      <c r="AJ26" s="125"/>
      <c r="AK26" s="125"/>
      <c r="AL26" s="125"/>
      <c r="AM26" s="130">
        <f t="shared" si="4"/>
        <v>0</v>
      </c>
      <c r="AN26" s="130">
        <f t="shared" si="5"/>
        <v>0</v>
      </c>
      <c r="AO26" s="130">
        <f t="shared" si="6"/>
        <v>0</v>
      </c>
      <c r="AP26" s="130">
        <f t="shared" si="7"/>
        <v>0</v>
      </c>
      <c r="AQ26" s="133"/>
      <c r="AR26" s="132"/>
      <c r="AS26" s="134"/>
      <c r="AT26" s="135">
        <f t="shared" si="9"/>
        <v>0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2.75">
      <c r="A27" s="125"/>
      <c r="B27" s="126" t="s">
        <v>70</v>
      </c>
      <c r="C27" s="137"/>
      <c r="D27" s="137"/>
      <c r="E27" s="137"/>
      <c r="F27" s="137"/>
      <c r="G27" s="137"/>
      <c r="H27" s="137"/>
      <c r="I27" s="138">
        <v>2</v>
      </c>
      <c r="J27" s="138">
        <v>60</v>
      </c>
      <c r="K27" s="138">
        <v>2</v>
      </c>
      <c r="L27" s="138">
        <v>55</v>
      </c>
      <c r="M27" s="138">
        <v>2</v>
      </c>
      <c r="N27" s="138">
        <v>65</v>
      </c>
      <c r="O27" s="138">
        <v>2</v>
      </c>
      <c r="P27" s="139">
        <v>51</v>
      </c>
      <c r="Q27" s="129">
        <f t="shared" si="0"/>
        <v>8</v>
      </c>
      <c r="R27" s="130">
        <f t="shared" si="1"/>
        <v>231</v>
      </c>
      <c r="S27" s="140">
        <v>2</v>
      </c>
      <c r="T27" s="138">
        <v>61</v>
      </c>
      <c r="U27" s="138">
        <v>2</v>
      </c>
      <c r="V27" s="138">
        <v>52</v>
      </c>
      <c r="W27" s="138">
        <v>2</v>
      </c>
      <c r="X27" s="138">
        <v>54</v>
      </c>
      <c r="Y27" s="138">
        <v>2</v>
      </c>
      <c r="Z27" s="138">
        <v>43</v>
      </c>
      <c r="AA27" s="138">
        <v>2</v>
      </c>
      <c r="AB27" s="138">
        <v>60</v>
      </c>
      <c r="AC27" s="130">
        <f t="shared" si="2"/>
        <v>10</v>
      </c>
      <c r="AD27" s="130">
        <f t="shared" si="3"/>
        <v>270</v>
      </c>
      <c r="AE27" s="141"/>
      <c r="AF27" s="141"/>
      <c r="AG27" s="138">
        <v>2</v>
      </c>
      <c r="AH27" s="138">
        <v>50</v>
      </c>
      <c r="AI27" s="138">
        <v>1</v>
      </c>
      <c r="AJ27" s="138">
        <v>26</v>
      </c>
      <c r="AK27" s="138">
        <v>1</v>
      </c>
      <c r="AL27" s="138">
        <v>28</v>
      </c>
      <c r="AM27" s="130">
        <f t="shared" si="4"/>
        <v>4</v>
      </c>
      <c r="AN27" s="130">
        <f t="shared" si="5"/>
        <v>104</v>
      </c>
      <c r="AO27" s="130">
        <f t="shared" si="6"/>
        <v>22</v>
      </c>
      <c r="AP27" s="130">
        <f t="shared" si="7"/>
        <v>605</v>
      </c>
      <c r="AQ27" s="133"/>
      <c r="AR27" s="132"/>
      <c r="AS27" s="134">
        <f t="shared" si="8"/>
        <v>27.5</v>
      </c>
      <c r="AT27" s="135">
        <f t="shared" si="9"/>
        <v>570.13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" customFormat="1" ht="13.5" thickBot="1">
      <c r="A28" s="125"/>
      <c r="B28" s="142" t="s">
        <v>71</v>
      </c>
      <c r="C28" s="137"/>
      <c r="D28" s="137"/>
      <c r="E28" s="137"/>
      <c r="F28" s="137"/>
      <c r="G28" s="137"/>
      <c r="H28" s="137"/>
      <c r="I28" s="125">
        <v>0</v>
      </c>
      <c r="J28" s="125"/>
      <c r="K28" s="125"/>
      <c r="L28" s="125"/>
      <c r="M28" s="125"/>
      <c r="N28" s="125"/>
      <c r="O28" s="125"/>
      <c r="P28" s="128"/>
      <c r="Q28" s="129">
        <f t="shared" si="0"/>
        <v>0</v>
      </c>
      <c r="R28" s="130">
        <f t="shared" si="1"/>
        <v>0</v>
      </c>
      <c r="S28" s="140"/>
      <c r="T28" s="125"/>
      <c r="U28" s="125">
        <v>1</v>
      </c>
      <c r="V28" s="125">
        <v>26</v>
      </c>
      <c r="W28" s="125">
        <v>1</v>
      </c>
      <c r="X28" s="125">
        <v>12</v>
      </c>
      <c r="Y28" s="125"/>
      <c r="Z28" s="125"/>
      <c r="AA28" s="125">
        <v>1</v>
      </c>
      <c r="AB28" s="125">
        <v>26</v>
      </c>
      <c r="AC28" s="130">
        <f t="shared" si="2"/>
        <v>3</v>
      </c>
      <c r="AD28" s="130">
        <f t="shared" si="3"/>
        <v>64</v>
      </c>
      <c r="AE28" s="130"/>
      <c r="AF28" s="130"/>
      <c r="AG28" s="125"/>
      <c r="AH28" s="125"/>
      <c r="AI28" s="125"/>
      <c r="AJ28" s="125"/>
      <c r="AK28" s="125">
        <v>1</v>
      </c>
      <c r="AL28" s="125">
        <v>19</v>
      </c>
      <c r="AM28" s="130">
        <f t="shared" si="4"/>
        <v>1</v>
      </c>
      <c r="AN28" s="130">
        <f t="shared" si="5"/>
        <v>19</v>
      </c>
      <c r="AO28" s="130">
        <f t="shared" si="6"/>
        <v>4</v>
      </c>
      <c r="AP28" s="130">
        <f t="shared" si="7"/>
        <v>83</v>
      </c>
      <c r="AQ28" s="133"/>
      <c r="AR28" s="132"/>
      <c r="AS28" s="143">
        <f t="shared" si="8"/>
        <v>20.75</v>
      </c>
      <c r="AT28" s="144">
        <f t="shared" si="9"/>
        <v>87.18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s="43" customFormat="1" ht="13.5" customHeight="1" thickBot="1">
      <c r="A29" s="46"/>
      <c r="B29" s="45" t="s">
        <v>60</v>
      </c>
      <c r="C29" s="68"/>
      <c r="D29" s="68"/>
      <c r="E29" s="68"/>
      <c r="F29" s="68"/>
      <c r="G29" s="68"/>
      <c r="H29" s="68"/>
      <c r="I29" s="45">
        <f>SUM(I12:I28)</f>
        <v>17</v>
      </c>
      <c r="J29" s="45">
        <f aca="true" t="shared" si="10" ref="J29:AP29">SUM(J12:J28)</f>
        <v>446</v>
      </c>
      <c r="K29" s="45">
        <f t="shared" si="10"/>
        <v>21</v>
      </c>
      <c r="L29" s="45">
        <f t="shared" si="10"/>
        <v>524</v>
      </c>
      <c r="M29" s="45">
        <f t="shared" si="10"/>
        <v>17</v>
      </c>
      <c r="N29" s="45">
        <f t="shared" si="10"/>
        <v>459</v>
      </c>
      <c r="O29" s="45">
        <f t="shared" si="10"/>
        <v>19</v>
      </c>
      <c r="P29" s="45">
        <f t="shared" si="10"/>
        <v>471</v>
      </c>
      <c r="Q29" s="45">
        <f t="shared" si="10"/>
        <v>74</v>
      </c>
      <c r="R29" s="45">
        <f t="shared" si="10"/>
        <v>1900</v>
      </c>
      <c r="S29" s="45">
        <f t="shared" si="10"/>
        <v>21</v>
      </c>
      <c r="T29" s="45">
        <f t="shared" si="10"/>
        <v>491</v>
      </c>
      <c r="U29" s="45">
        <f t="shared" si="10"/>
        <v>24</v>
      </c>
      <c r="V29" s="45">
        <f t="shared" si="10"/>
        <v>582</v>
      </c>
      <c r="W29" s="45">
        <f t="shared" si="10"/>
        <v>24</v>
      </c>
      <c r="X29" s="45">
        <f t="shared" si="10"/>
        <v>549</v>
      </c>
      <c r="Y29" s="45">
        <f t="shared" si="10"/>
        <v>21</v>
      </c>
      <c r="Z29" s="45">
        <f t="shared" si="10"/>
        <v>505</v>
      </c>
      <c r="AA29" s="45">
        <f t="shared" si="10"/>
        <v>24</v>
      </c>
      <c r="AB29" s="45">
        <f t="shared" si="10"/>
        <v>619</v>
      </c>
      <c r="AC29" s="45">
        <f t="shared" si="10"/>
        <v>114</v>
      </c>
      <c r="AD29" s="45">
        <f t="shared" si="10"/>
        <v>2746</v>
      </c>
      <c r="AE29" s="45">
        <f t="shared" si="10"/>
        <v>0</v>
      </c>
      <c r="AF29" s="45">
        <f t="shared" si="10"/>
        <v>0</v>
      </c>
      <c r="AG29" s="45">
        <f t="shared" si="10"/>
        <v>22</v>
      </c>
      <c r="AH29" s="45">
        <f t="shared" si="10"/>
        <v>565</v>
      </c>
      <c r="AI29" s="45">
        <f t="shared" si="10"/>
        <v>16</v>
      </c>
      <c r="AJ29" s="45">
        <f t="shared" si="10"/>
        <v>348</v>
      </c>
      <c r="AK29" s="45">
        <f t="shared" si="10"/>
        <v>20</v>
      </c>
      <c r="AL29" s="45">
        <f t="shared" si="10"/>
        <v>424</v>
      </c>
      <c r="AM29" s="45">
        <f t="shared" si="10"/>
        <v>58</v>
      </c>
      <c r="AN29" s="45">
        <f t="shared" si="10"/>
        <v>1337</v>
      </c>
      <c r="AO29" s="45">
        <f t="shared" si="10"/>
        <v>246</v>
      </c>
      <c r="AP29" s="45">
        <f t="shared" si="10"/>
        <v>5983</v>
      </c>
      <c r="AQ29" s="45"/>
      <c r="AR29" s="45"/>
      <c r="AS29" s="110"/>
      <c r="AT29" s="115">
        <f t="shared" si="9"/>
        <v>5802.139999999999</v>
      </c>
      <c r="AU29" s="42">
        <f>Q29+AC29</f>
        <v>188</v>
      </c>
      <c r="AV29" s="42">
        <f>R29+AD29</f>
        <v>4646</v>
      </c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s="1" customFormat="1" ht="12.75">
      <c r="A30" s="13"/>
      <c r="B30" s="13"/>
      <c r="C30" s="74"/>
      <c r="D30" s="74"/>
      <c r="E30" s="74"/>
      <c r="F30" s="74"/>
      <c r="G30" s="74"/>
      <c r="H30" s="74"/>
      <c r="I30" s="30"/>
      <c r="J30" s="13"/>
      <c r="K30" s="30"/>
      <c r="L30" s="13"/>
      <c r="M30" s="30"/>
      <c r="N30" s="13"/>
      <c r="O30" s="30"/>
      <c r="P30" s="13"/>
      <c r="Q30" s="14" t="s">
        <v>66</v>
      </c>
      <c r="R30" s="14"/>
      <c r="S30" s="30"/>
      <c r="T30" s="13"/>
      <c r="U30" s="30"/>
      <c r="V30" s="13"/>
      <c r="W30" s="30"/>
      <c r="X30" s="13"/>
      <c r="Y30" s="13"/>
      <c r="Z30" s="13"/>
      <c r="AA30" s="13"/>
      <c r="AB30" s="13"/>
      <c r="AC30" s="14"/>
      <c r="AD30" s="14"/>
      <c r="AE30" s="14"/>
      <c r="AF30" s="14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55"/>
      <c r="AR30" s="85"/>
      <c r="AS30" s="95"/>
      <c r="AT30" s="116">
        <f t="shared" si="9"/>
        <v>0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3">
        <v>1</v>
      </c>
      <c r="B31" s="3" t="s">
        <v>99</v>
      </c>
      <c r="C31" s="65"/>
      <c r="D31" s="65"/>
      <c r="E31" s="65"/>
      <c r="F31" s="65"/>
      <c r="G31" s="65"/>
      <c r="H31" s="65"/>
      <c r="I31" s="27">
        <v>2</v>
      </c>
      <c r="J31" s="3">
        <v>44</v>
      </c>
      <c r="K31" s="27">
        <v>1</v>
      </c>
      <c r="L31" s="3">
        <v>29</v>
      </c>
      <c r="M31" s="27">
        <v>1</v>
      </c>
      <c r="N31" s="3">
        <v>35</v>
      </c>
      <c r="O31" s="27">
        <v>1</v>
      </c>
      <c r="P31" s="20">
        <v>33</v>
      </c>
      <c r="Q31" s="40">
        <f>I31+K31+M31+O31</f>
        <v>5</v>
      </c>
      <c r="R31" s="4">
        <f>J31+L31+N31+P31</f>
        <v>141</v>
      </c>
      <c r="S31" s="35">
        <v>1</v>
      </c>
      <c r="T31" s="3">
        <v>21</v>
      </c>
      <c r="U31" s="27">
        <v>1</v>
      </c>
      <c r="V31" s="3">
        <v>29</v>
      </c>
      <c r="W31" s="27">
        <v>2</v>
      </c>
      <c r="X31" s="3">
        <v>33</v>
      </c>
      <c r="Y31" s="3">
        <v>1</v>
      </c>
      <c r="Z31" s="3">
        <v>30</v>
      </c>
      <c r="AA31" s="3">
        <v>2</v>
      </c>
      <c r="AB31" s="3">
        <v>37</v>
      </c>
      <c r="AC31" s="4">
        <f>S31+U31+W31+Y31+AA31</f>
        <v>7</v>
      </c>
      <c r="AD31" s="4">
        <f>T31+V31+X31+Z31+AB31</f>
        <v>150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4">
        <f>AM31+AE31+AC31+Q31</f>
        <v>12</v>
      </c>
      <c r="AP31" s="4">
        <f>AN31+AF31+AD31+R31</f>
        <v>291</v>
      </c>
      <c r="AR31" s="16"/>
      <c r="AS31" s="92">
        <f>AP31/AO31</f>
        <v>24.25</v>
      </c>
      <c r="AT31" s="113">
        <f t="shared" si="9"/>
        <v>255.75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2</v>
      </c>
      <c r="B32" s="3" t="s">
        <v>14</v>
      </c>
      <c r="C32" s="65"/>
      <c r="D32" s="65"/>
      <c r="E32" s="65"/>
      <c r="F32" s="65"/>
      <c r="G32" s="65"/>
      <c r="H32" s="65"/>
      <c r="I32" s="27">
        <v>1</v>
      </c>
      <c r="J32" s="3">
        <v>27</v>
      </c>
      <c r="K32" s="27">
        <v>1</v>
      </c>
      <c r="L32" s="3">
        <v>25</v>
      </c>
      <c r="M32" s="27">
        <v>1</v>
      </c>
      <c r="N32" s="3">
        <v>24</v>
      </c>
      <c r="O32" s="27">
        <v>1</v>
      </c>
      <c r="P32" s="3">
        <v>26</v>
      </c>
      <c r="Q32" s="4">
        <f>I32+K32+M32+O32</f>
        <v>4</v>
      </c>
      <c r="R32" s="4">
        <f>J32+L32+N32+P32</f>
        <v>102</v>
      </c>
      <c r="S32" s="27">
        <v>1</v>
      </c>
      <c r="T32" s="3">
        <v>22</v>
      </c>
      <c r="U32" s="27">
        <v>1</v>
      </c>
      <c r="V32" s="3">
        <v>14</v>
      </c>
      <c r="W32" s="27">
        <v>1</v>
      </c>
      <c r="X32" s="3">
        <v>21</v>
      </c>
      <c r="Y32" s="3">
        <v>1</v>
      </c>
      <c r="Z32" s="3">
        <v>20</v>
      </c>
      <c r="AA32" s="3">
        <v>1</v>
      </c>
      <c r="AB32" s="3">
        <v>20</v>
      </c>
      <c r="AC32" s="4">
        <f>S32+U32+W32+Y32+AA32</f>
        <v>5</v>
      </c>
      <c r="AD32" s="4">
        <f>T32+V32+X32+Z32+AB32</f>
        <v>97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AC32+Q32</f>
        <v>9</v>
      </c>
      <c r="AP32" s="4">
        <f>AD32+R32</f>
        <v>199</v>
      </c>
      <c r="AR32" s="16"/>
      <c r="AS32" s="92">
        <f t="shared" si="8"/>
        <v>22.11111111111111</v>
      </c>
      <c r="AT32" s="113">
        <f t="shared" si="9"/>
        <v>173.5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3</v>
      </c>
      <c r="B33" s="3" t="s">
        <v>47</v>
      </c>
      <c r="C33" s="65"/>
      <c r="D33" s="65"/>
      <c r="E33" s="65"/>
      <c r="F33" s="65"/>
      <c r="G33" s="65"/>
      <c r="H33" s="65"/>
      <c r="I33" s="27">
        <v>1</v>
      </c>
      <c r="J33" s="3">
        <v>23</v>
      </c>
      <c r="K33" s="27">
        <v>1</v>
      </c>
      <c r="L33" s="3">
        <v>28</v>
      </c>
      <c r="M33" s="27">
        <v>1</v>
      </c>
      <c r="N33" s="3">
        <v>30</v>
      </c>
      <c r="O33" s="27">
        <v>1</v>
      </c>
      <c r="P33" s="3">
        <v>23</v>
      </c>
      <c r="Q33" s="4">
        <f aca="true" t="shared" si="11" ref="Q33:Q43">I33+K33+M33+O33</f>
        <v>4</v>
      </c>
      <c r="R33" s="4">
        <f aca="true" t="shared" si="12" ref="R33:R64">J33+L33+N33+P33</f>
        <v>104</v>
      </c>
      <c r="S33" s="27">
        <v>1</v>
      </c>
      <c r="T33" s="3">
        <v>26</v>
      </c>
      <c r="U33" s="27">
        <v>2</v>
      </c>
      <c r="V33" s="3">
        <v>41</v>
      </c>
      <c r="W33" s="27">
        <v>1</v>
      </c>
      <c r="X33" s="3">
        <v>22</v>
      </c>
      <c r="Y33" s="3">
        <v>1</v>
      </c>
      <c r="Z33" s="3">
        <v>18</v>
      </c>
      <c r="AA33" s="3">
        <v>1</v>
      </c>
      <c r="AB33" s="3">
        <v>30</v>
      </c>
      <c r="AC33" s="4">
        <f aca="true" t="shared" si="13" ref="AC33:AC64">S33+U33+W33+Y33+AA33</f>
        <v>6</v>
      </c>
      <c r="AD33" s="4">
        <f aca="true" t="shared" si="14" ref="AD33:AD64">T33+V33+X33+Z33+AB33</f>
        <v>137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4">
        <f aca="true" t="shared" si="15" ref="AO33:AO64">AC33+Q33</f>
        <v>10</v>
      </c>
      <c r="AP33" s="4">
        <f aca="true" t="shared" si="16" ref="AP33:AP64">AD33+R33</f>
        <v>241</v>
      </c>
      <c r="AR33" s="16"/>
      <c r="AS33" s="92">
        <f t="shared" si="8"/>
        <v>24.1</v>
      </c>
      <c r="AT33" s="113">
        <f t="shared" si="9"/>
        <v>215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4</v>
      </c>
      <c r="B34" s="3" t="s">
        <v>15</v>
      </c>
      <c r="C34" s="65"/>
      <c r="D34" s="65"/>
      <c r="E34" s="65"/>
      <c r="F34" s="65"/>
      <c r="G34" s="65"/>
      <c r="H34" s="65"/>
      <c r="I34" s="27">
        <v>1</v>
      </c>
      <c r="J34" s="3">
        <v>21</v>
      </c>
      <c r="K34" s="27">
        <v>1</v>
      </c>
      <c r="L34" s="3">
        <v>19</v>
      </c>
      <c r="M34" s="27">
        <v>1</v>
      </c>
      <c r="N34" s="3">
        <v>17</v>
      </c>
      <c r="O34" s="27">
        <v>1</v>
      </c>
      <c r="P34" s="3">
        <v>22</v>
      </c>
      <c r="Q34" s="4">
        <f t="shared" si="11"/>
        <v>4</v>
      </c>
      <c r="R34" s="4">
        <f t="shared" si="12"/>
        <v>79</v>
      </c>
      <c r="S34" s="27">
        <v>1</v>
      </c>
      <c r="T34" s="3">
        <v>20</v>
      </c>
      <c r="U34" s="27">
        <v>1</v>
      </c>
      <c r="V34" s="3">
        <v>23</v>
      </c>
      <c r="W34" s="27">
        <v>1</v>
      </c>
      <c r="X34" s="3">
        <v>19</v>
      </c>
      <c r="Y34" s="3">
        <v>2</v>
      </c>
      <c r="Z34" s="3">
        <v>35</v>
      </c>
      <c r="AA34" s="3">
        <v>1</v>
      </c>
      <c r="AB34" s="3">
        <v>21</v>
      </c>
      <c r="AC34" s="4">
        <f t="shared" si="13"/>
        <v>6</v>
      </c>
      <c r="AD34" s="4">
        <f t="shared" si="14"/>
        <v>118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t="shared" si="15"/>
        <v>10</v>
      </c>
      <c r="AP34" s="4">
        <f t="shared" si="16"/>
        <v>197</v>
      </c>
      <c r="AR34" s="16"/>
      <c r="AS34" s="92">
        <f t="shared" si="8"/>
        <v>19.7</v>
      </c>
      <c r="AT34" s="113">
        <f t="shared" si="9"/>
        <v>177.25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5</v>
      </c>
      <c r="B35" s="3" t="s">
        <v>63</v>
      </c>
      <c r="C35" s="65"/>
      <c r="D35" s="65"/>
      <c r="E35" s="65"/>
      <c r="F35" s="65"/>
      <c r="G35" s="65"/>
      <c r="H35" s="65"/>
      <c r="I35" s="27">
        <v>1</v>
      </c>
      <c r="J35" s="3">
        <v>30</v>
      </c>
      <c r="K35" s="27">
        <v>1</v>
      </c>
      <c r="L35" s="3">
        <v>28</v>
      </c>
      <c r="M35" s="27">
        <v>1</v>
      </c>
      <c r="N35" s="3">
        <v>29</v>
      </c>
      <c r="O35" s="27">
        <v>2</v>
      </c>
      <c r="P35" s="3">
        <v>36</v>
      </c>
      <c r="Q35" s="4">
        <f t="shared" si="11"/>
        <v>5</v>
      </c>
      <c r="R35" s="4">
        <f t="shared" si="12"/>
        <v>123</v>
      </c>
      <c r="S35" s="27">
        <v>1</v>
      </c>
      <c r="T35" s="3">
        <v>27</v>
      </c>
      <c r="U35" s="27">
        <v>1</v>
      </c>
      <c r="V35" s="3">
        <v>25</v>
      </c>
      <c r="W35" s="27">
        <v>1</v>
      </c>
      <c r="X35" s="3">
        <v>21</v>
      </c>
      <c r="Y35" s="3">
        <v>1</v>
      </c>
      <c r="Z35" s="3">
        <v>33</v>
      </c>
      <c r="AA35" s="3">
        <v>2</v>
      </c>
      <c r="AB35" s="3">
        <v>38</v>
      </c>
      <c r="AC35" s="4">
        <f t="shared" si="13"/>
        <v>6</v>
      </c>
      <c r="AD35" s="4">
        <f t="shared" si="14"/>
        <v>144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5"/>
        <v>11</v>
      </c>
      <c r="AP35" s="4">
        <f t="shared" si="16"/>
        <v>267</v>
      </c>
      <c r="AR35" s="16"/>
      <c r="AS35" s="92">
        <f t="shared" si="8"/>
        <v>24.272727272727273</v>
      </c>
      <c r="AT35" s="113">
        <f t="shared" si="9"/>
        <v>236.25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6</v>
      </c>
      <c r="B36" s="3" t="s">
        <v>96</v>
      </c>
      <c r="C36" s="65"/>
      <c r="D36" s="65"/>
      <c r="E36" s="65"/>
      <c r="F36" s="65"/>
      <c r="G36" s="65"/>
      <c r="H36" s="65"/>
      <c r="I36" s="27">
        <v>1</v>
      </c>
      <c r="J36" s="3">
        <v>40</v>
      </c>
      <c r="K36" s="27">
        <v>1</v>
      </c>
      <c r="L36" s="3">
        <v>22</v>
      </c>
      <c r="M36" s="27">
        <v>1</v>
      </c>
      <c r="N36" s="3">
        <v>33</v>
      </c>
      <c r="O36" s="27">
        <v>1</v>
      </c>
      <c r="P36" s="3">
        <v>33</v>
      </c>
      <c r="Q36" s="4">
        <f t="shared" si="11"/>
        <v>4</v>
      </c>
      <c r="R36" s="4">
        <f t="shared" si="12"/>
        <v>128</v>
      </c>
      <c r="S36" s="27">
        <v>2</v>
      </c>
      <c r="T36" s="3">
        <v>55</v>
      </c>
      <c r="U36" s="27">
        <v>2</v>
      </c>
      <c r="V36" s="3">
        <v>43</v>
      </c>
      <c r="W36" s="27">
        <v>1</v>
      </c>
      <c r="X36" s="3">
        <v>32</v>
      </c>
      <c r="Y36" s="3">
        <v>2</v>
      </c>
      <c r="Z36" s="3">
        <v>40</v>
      </c>
      <c r="AA36" s="3">
        <v>2</v>
      </c>
      <c r="AB36" s="3">
        <v>45</v>
      </c>
      <c r="AC36" s="4">
        <f t="shared" si="13"/>
        <v>9</v>
      </c>
      <c r="AD36" s="4">
        <f t="shared" si="14"/>
        <v>215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5"/>
        <v>13</v>
      </c>
      <c r="AP36" s="4">
        <f t="shared" si="16"/>
        <v>343</v>
      </c>
      <c r="AR36" s="16"/>
      <c r="AS36" s="92">
        <f t="shared" si="8"/>
        <v>26.384615384615383</v>
      </c>
      <c r="AT36" s="113">
        <f t="shared" si="9"/>
        <v>311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7</v>
      </c>
      <c r="B37" s="3" t="s">
        <v>16</v>
      </c>
      <c r="C37" s="65"/>
      <c r="D37" s="65"/>
      <c r="E37" s="65"/>
      <c r="F37" s="65"/>
      <c r="G37" s="65"/>
      <c r="H37" s="65"/>
      <c r="I37" s="27">
        <v>1</v>
      </c>
      <c r="J37" s="3">
        <v>20</v>
      </c>
      <c r="K37" s="27">
        <v>1</v>
      </c>
      <c r="L37" s="3">
        <v>19</v>
      </c>
      <c r="M37" s="27">
        <v>1</v>
      </c>
      <c r="N37" s="3">
        <v>22</v>
      </c>
      <c r="O37" s="27">
        <v>1</v>
      </c>
      <c r="P37" s="3">
        <v>22</v>
      </c>
      <c r="Q37" s="4">
        <f t="shared" si="11"/>
        <v>4</v>
      </c>
      <c r="R37" s="4">
        <f t="shared" si="12"/>
        <v>83</v>
      </c>
      <c r="S37" s="27">
        <v>1</v>
      </c>
      <c r="T37" s="3">
        <v>21</v>
      </c>
      <c r="U37" s="27">
        <v>1</v>
      </c>
      <c r="V37" s="3">
        <v>19</v>
      </c>
      <c r="W37" s="27">
        <v>1</v>
      </c>
      <c r="X37" s="3">
        <v>29</v>
      </c>
      <c r="Y37" s="3">
        <v>1</v>
      </c>
      <c r="Z37" s="3">
        <v>17</v>
      </c>
      <c r="AA37" s="3">
        <v>1</v>
      </c>
      <c r="AB37" s="3">
        <v>21</v>
      </c>
      <c r="AC37" s="4">
        <f t="shared" si="13"/>
        <v>5</v>
      </c>
      <c r="AD37" s="4">
        <f t="shared" si="14"/>
        <v>107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5"/>
        <v>9</v>
      </c>
      <c r="AP37" s="4">
        <f t="shared" si="16"/>
        <v>190</v>
      </c>
      <c r="AR37" s="16"/>
      <c r="AS37" s="92">
        <f t="shared" si="8"/>
        <v>21.11111111111111</v>
      </c>
      <c r="AT37" s="113">
        <f t="shared" si="9"/>
        <v>169.25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8</v>
      </c>
      <c r="B38" s="3" t="s">
        <v>17</v>
      </c>
      <c r="C38" s="65"/>
      <c r="D38" s="65"/>
      <c r="E38" s="65"/>
      <c r="F38" s="65"/>
      <c r="G38" s="65"/>
      <c r="H38" s="65"/>
      <c r="I38" s="27">
        <v>1</v>
      </c>
      <c r="J38" s="19">
        <v>20</v>
      </c>
      <c r="K38" s="27">
        <v>0</v>
      </c>
      <c r="L38" s="3">
        <v>0</v>
      </c>
      <c r="M38" s="27">
        <v>1</v>
      </c>
      <c r="N38" s="3">
        <v>27</v>
      </c>
      <c r="O38" s="27">
        <v>1</v>
      </c>
      <c r="P38" s="3">
        <v>19</v>
      </c>
      <c r="Q38" s="4">
        <f t="shared" si="11"/>
        <v>3</v>
      </c>
      <c r="R38" s="4">
        <f t="shared" si="12"/>
        <v>66</v>
      </c>
      <c r="S38" s="27">
        <v>1</v>
      </c>
      <c r="T38" s="3">
        <v>17</v>
      </c>
      <c r="U38" s="27">
        <v>1</v>
      </c>
      <c r="V38" s="3">
        <v>15</v>
      </c>
      <c r="W38" s="27">
        <v>1</v>
      </c>
      <c r="X38" s="3">
        <v>18</v>
      </c>
      <c r="Y38" s="3">
        <v>1</v>
      </c>
      <c r="Z38" s="3">
        <v>14</v>
      </c>
      <c r="AA38" s="3">
        <v>1</v>
      </c>
      <c r="AB38" s="3">
        <v>20</v>
      </c>
      <c r="AC38" s="4">
        <f t="shared" si="13"/>
        <v>5</v>
      </c>
      <c r="AD38" s="4">
        <f t="shared" si="14"/>
        <v>84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5"/>
        <v>8</v>
      </c>
      <c r="AP38" s="4">
        <f t="shared" si="16"/>
        <v>150</v>
      </c>
      <c r="AR38" s="16"/>
      <c r="AS38" s="92">
        <f t="shared" si="8"/>
        <v>18.75</v>
      </c>
      <c r="AT38" s="113">
        <f t="shared" si="9"/>
        <v>133.5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9</v>
      </c>
      <c r="B39" s="3" t="s">
        <v>98</v>
      </c>
      <c r="C39" s="65"/>
      <c r="D39" s="65"/>
      <c r="E39" s="65"/>
      <c r="F39" s="65"/>
      <c r="G39" s="65"/>
      <c r="H39" s="65"/>
      <c r="I39" s="27">
        <v>1</v>
      </c>
      <c r="J39" s="3">
        <v>24</v>
      </c>
      <c r="K39" s="27">
        <v>0</v>
      </c>
      <c r="L39" s="3">
        <v>0</v>
      </c>
      <c r="M39" s="27">
        <v>1</v>
      </c>
      <c r="N39" s="3">
        <v>21</v>
      </c>
      <c r="O39" s="27">
        <v>0</v>
      </c>
      <c r="P39" s="3">
        <v>0</v>
      </c>
      <c r="Q39" s="4">
        <f t="shared" si="11"/>
        <v>2</v>
      </c>
      <c r="R39" s="4">
        <f t="shared" si="12"/>
        <v>45</v>
      </c>
      <c r="S39" s="27">
        <v>1</v>
      </c>
      <c r="T39" s="3">
        <v>12</v>
      </c>
      <c r="U39" s="27">
        <v>1</v>
      </c>
      <c r="V39" s="3">
        <v>13</v>
      </c>
      <c r="W39" s="27">
        <v>1</v>
      </c>
      <c r="X39" s="3">
        <v>15</v>
      </c>
      <c r="Y39" s="3">
        <v>1</v>
      </c>
      <c r="Z39" s="3">
        <v>14</v>
      </c>
      <c r="AA39" s="3">
        <v>1</v>
      </c>
      <c r="AB39" s="3">
        <v>16</v>
      </c>
      <c r="AC39" s="4">
        <f t="shared" si="13"/>
        <v>5</v>
      </c>
      <c r="AD39" s="4">
        <f t="shared" si="14"/>
        <v>70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5"/>
        <v>7</v>
      </c>
      <c r="AP39" s="4">
        <f t="shared" si="16"/>
        <v>115</v>
      </c>
      <c r="AR39" s="16"/>
      <c r="AS39" s="92">
        <f t="shared" si="8"/>
        <v>16.428571428571427</v>
      </c>
      <c r="AT39" s="113">
        <f t="shared" si="9"/>
        <v>103.75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10</v>
      </c>
      <c r="B40" s="3" t="s">
        <v>18</v>
      </c>
      <c r="C40" s="65"/>
      <c r="D40" s="65"/>
      <c r="E40" s="65"/>
      <c r="F40" s="65"/>
      <c r="G40" s="65"/>
      <c r="H40" s="65"/>
      <c r="I40" s="27">
        <v>1</v>
      </c>
      <c r="J40" s="3">
        <v>20</v>
      </c>
      <c r="K40" s="27">
        <v>1</v>
      </c>
      <c r="L40" s="3">
        <v>20</v>
      </c>
      <c r="M40" s="27">
        <v>1</v>
      </c>
      <c r="N40" s="3">
        <v>22</v>
      </c>
      <c r="O40" s="27">
        <v>1</v>
      </c>
      <c r="P40" s="3">
        <v>18</v>
      </c>
      <c r="Q40" s="4">
        <f t="shared" si="11"/>
        <v>4</v>
      </c>
      <c r="R40" s="4">
        <f t="shared" si="12"/>
        <v>80</v>
      </c>
      <c r="S40" s="27">
        <v>1</v>
      </c>
      <c r="T40" s="3">
        <v>17</v>
      </c>
      <c r="U40" s="27">
        <v>1</v>
      </c>
      <c r="V40" s="3">
        <v>20</v>
      </c>
      <c r="W40" s="27">
        <v>1</v>
      </c>
      <c r="X40" s="3">
        <v>16</v>
      </c>
      <c r="Y40" s="3">
        <v>1</v>
      </c>
      <c r="Z40" s="3">
        <v>21</v>
      </c>
      <c r="AA40" s="3">
        <v>1</v>
      </c>
      <c r="AB40" s="3">
        <v>19</v>
      </c>
      <c r="AC40" s="4">
        <f t="shared" si="13"/>
        <v>5</v>
      </c>
      <c r="AD40" s="4">
        <f t="shared" si="14"/>
        <v>93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5"/>
        <v>9</v>
      </c>
      <c r="AP40" s="4">
        <f t="shared" si="16"/>
        <v>173</v>
      </c>
      <c r="AR40" s="16"/>
      <c r="AS40" s="92">
        <f t="shared" si="8"/>
        <v>19.22222222222222</v>
      </c>
      <c r="AT40" s="113">
        <f t="shared" si="9"/>
        <v>153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11</v>
      </c>
      <c r="B41" s="124" t="s">
        <v>85</v>
      </c>
      <c r="C41" s="65"/>
      <c r="D41" s="65"/>
      <c r="E41" s="65"/>
      <c r="F41" s="65"/>
      <c r="G41" s="65"/>
      <c r="H41" s="65"/>
      <c r="I41" s="30">
        <v>1</v>
      </c>
      <c r="J41" s="13">
        <v>25</v>
      </c>
      <c r="K41" s="30">
        <v>0</v>
      </c>
      <c r="L41" s="13">
        <v>0</v>
      </c>
      <c r="M41" s="30">
        <v>1</v>
      </c>
      <c r="N41" s="13">
        <v>24</v>
      </c>
      <c r="O41" s="30">
        <v>1</v>
      </c>
      <c r="P41" s="13">
        <v>22</v>
      </c>
      <c r="Q41" s="4">
        <f t="shared" si="11"/>
        <v>3</v>
      </c>
      <c r="R41" s="4">
        <f>J41+L41+N41+P41</f>
        <v>71</v>
      </c>
      <c r="S41" s="30">
        <v>1</v>
      </c>
      <c r="T41" s="13">
        <v>21</v>
      </c>
      <c r="U41" s="30">
        <v>1</v>
      </c>
      <c r="V41" s="13">
        <v>22</v>
      </c>
      <c r="W41" s="30">
        <v>1</v>
      </c>
      <c r="X41" s="13">
        <v>19</v>
      </c>
      <c r="Y41" s="13">
        <v>1</v>
      </c>
      <c r="Z41" s="13">
        <v>21</v>
      </c>
      <c r="AA41" s="13">
        <v>1</v>
      </c>
      <c r="AB41" s="13">
        <v>16</v>
      </c>
      <c r="AC41" s="4">
        <f aca="true" t="shared" si="17" ref="AC41:AD43">S41+U41+W41+Y41+AA41</f>
        <v>5</v>
      </c>
      <c r="AD41" s="4">
        <f t="shared" si="17"/>
        <v>99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4">
        <f aca="true" t="shared" si="18" ref="AO41:AP43">AC41+Q41</f>
        <v>8</v>
      </c>
      <c r="AP41" s="4">
        <f t="shared" si="18"/>
        <v>170</v>
      </c>
      <c r="AR41" s="16"/>
      <c r="AS41" s="92">
        <f>AP41/AO41</f>
        <v>21.25</v>
      </c>
      <c r="AT41" s="113">
        <f t="shared" si="9"/>
        <v>152.25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12</v>
      </c>
      <c r="B42" s="3" t="s">
        <v>97</v>
      </c>
      <c r="C42" s="65"/>
      <c r="D42" s="65"/>
      <c r="E42" s="65"/>
      <c r="F42" s="65"/>
      <c r="G42" s="65"/>
      <c r="H42" s="65"/>
      <c r="I42" s="27">
        <v>1</v>
      </c>
      <c r="J42" s="3">
        <v>20</v>
      </c>
      <c r="K42" s="27">
        <v>1</v>
      </c>
      <c r="L42" s="3">
        <v>21</v>
      </c>
      <c r="M42" s="27">
        <v>1</v>
      </c>
      <c r="N42" s="3">
        <v>19</v>
      </c>
      <c r="O42" s="27">
        <v>1</v>
      </c>
      <c r="P42" s="3">
        <v>22</v>
      </c>
      <c r="Q42" s="4">
        <f t="shared" si="11"/>
        <v>4</v>
      </c>
      <c r="R42" s="4">
        <f>J42+L42+N42+P42</f>
        <v>82</v>
      </c>
      <c r="S42" s="27">
        <v>1</v>
      </c>
      <c r="T42" s="3">
        <v>13</v>
      </c>
      <c r="U42" s="27">
        <v>1</v>
      </c>
      <c r="V42" s="3">
        <v>18</v>
      </c>
      <c r="W42" s="27">
        <v>1</v>
      </c>
      <c r="X42" s="3">
        <v>31</v>
      </c>
      <c r="Y42" s="3">
        <v>1</v>
      </c>
      <c r="Z42" s="3">
        <v>15</v>
      </c>
      <c r="AA42" s="3">
        <v>1</v>
      </c>
      <c r="AB42" s="3">
        <v>31</v>
      </c>
      <c r="AC42" s="4">
        <f t="shared" si="17"/>
        <v>5</v>
      </c>
      <c r="AD42" s="4">
        <f t="shared" si="17"/>
        <v>108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8"/>
        <v>9</v>
      </c>
      <c r="AP42" s="4">
        <f t="shared" si="18"/>
        <v>190</v>
      </c>
      <c r="AR42" s="16"/>
      <c r="AS42" s="92">
        <f>AP42/AO42</f>
        <v>21.11111111111111</v>
      </c>
      <c r="AT42" s="113">
        <f t="shared" si="9"/>
        <v>169.5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13</v>
      </c>
      <c r="B43" s="3" t="s">
        <v>21</v>
      </c>
      <c r="C43" s="65"/>
      <c r="D43" s="65"/>
      <c r="E43" s="65"/>
      <c r="F43" s="65"/>
      <c r="G43" s="65"/>
      <c r="H43" s="65"/>
      <c r="I43" s="27">
        <v>1</v>
      </c>
      <c r="J43" s="3">
        <v>21</v>
      </c>
      <c r="K43" s="27">
        <v>1</v>
      </c>
      <c r="L43" s="3">
        <v>25</v>
      </c>
      <c r="M43" s="27">
        <v>1</v>
      </c>
      <c r="N43" s="3">
        <v>19</v>
      </c>
      <c r="O43" s="27">
        <v>1</v>
      </c>
      <c r="P43" s="3">
        <v>21</v>
      </c>
      <c r="Q43" s="4">
        <f t="shared" si="11"/>
        <v>4</v>
      </c>
      <c r="R43" s="4">
        <f>J43+L43+N43+P43</f>
        <v>86</v>
      </c>
      <c r="S43" s="27">
        <v>1</v>
      </c>
      <c r="T43" s="3">
        <v>19</v>
      </c>
      <c r="U43" s="27">
        <v>1</v>
      </c>
      <c r="V43" s="3">
        <v>22</v>
      </c>
      <c r="W43" s="27">
        <v>1</v>
      </c>
      <c r="X43" s="3">
        <v>23</v>
      </c>
      <c r="Y43" s="3">
        <v>1</v>
      </c>
      <c r="Z43" s="3">
        <v>24</v>
      </c>
      <c r="AA43" s="3">
        <v>1</v>
      </c>
      <c r="AB43" s="3">
        <v>23</v>
      </c>
      <c r="AC43" s="4">
        <f t="shared" si="17"/>
        <v>5</v>
      </c>
      <c r="AD43" s="4">
        <f t="shared" si="17"/>
        <v>111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8"/>
        <v>9</v>
      </c>
      <c r="AP43" s="4">
        <f t="shared" si="18"/>
        <v>197</v>
      </c>
      <c r="AR43" s="16"/>
      <c r="AS43" s="92">
        <f>AP43/AO43</f>
        <v>21.88888888888889</v>
      </c>
      <c r="AT43" s="113">
        <f t="shared" si="9"/>
        <v>175.5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3">
        <v>14</v>
      </c>
      <c r="B44" s="3" t="s">
        <v>22</v>
      </c>
      <c r="C44" s="65"/>
      <c r="D44" s="65"/>
      <c r="E44" s="65"/>
      <c r="F44" s="65"/>
      <c r="G44" s="65"/>
      <c r="H44" s="65"/>
      <c r="I44" s="27">
        <v>1</v>
      </c>
      <c r="J44" s="3">
        <v>20</v>
      </c>
      <c r="K44" s="27">
        <v>1</v>
      </c>
      <c r="L44" s="3">
        <v>18</v>
      </c>
      <c r="M44" s="27">
        <v>1</v>
      </c>
      <c r="N44" s="3">
        <v>23</v>
      </c>
      <c r="O44" s="27">
        <v>1</v>
      </c>
      <c r="P44" s="3">
        <v>23</v>
      </c>
      <c r="Q44" s="4">
        <f aca="true" t="shared" si="19" ref="Q44:Q64">I44+K44+M44+O44</f>
        <v>4</v>
      </c>
      <c r="R44" s="4">
        <f t="shared" si="12"/>
        <v>84</v>
      </c>
      <c r="S44" s="27">
        <v>1</v>
      </c>
      <c r="T44" s="3">
        <v>23</v>
      </c>
      <c r="U44" s="27">
        <v>1</v>
      </c>
      <c r="V44" s="3">
        <v>19</v>
      </c>
      <c r="W44" s="27">
        <v>1</v>
      </c>
      <c r="X44" s="3">
        <v>23</v>
      </c>
      <c r="Y44" s="3">
        <v>1</v>
      </c>
      <c r="Z44" s="3">
        <v>20</v>
      </c>
      <c r="AA44" s="3">
        <v>1</v>
      </c>
      <c r="AB44" s="3">
        <v>19</v>
      </c>
      <c r="AC44" s="4">
        <f t="shared" si="13"/>
        <v>5</v>
      </c>
      <c r="AD44" s="4">
        <f t="shared" si="14"/>
        <v>104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5"/>
        <v>9</v>
      </c>
      <c r="AP44" s="4">
        <f t="shared" si="16"/>
        <v>188</v>
      </c>
      <c r="AR44" s="16"/>
      <c r="AS44" s="92">
        <f t="shared" si="8"/>
        <v>20.88888888888889</v>
      </c>
      <c r="AT44" s="113">
        <f t="shared" si="9"/>
        <v>167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3">
        <v>15</v>
      </c>
      <c r="B45" s="8" t="s">
        <v>53</v>
      </c>
      <c r="C45" s="66"/>
      <c r="D45" s="66"/>
      <c r="E45" s="65"/>
      <c r="F45" s="65"/>
      <c r="G45" s="65"/>
      <c r="H45" s="65"/>
      <c r="I45" s="27">
        <v>1</v>
      </c>
      <c r="J45" s="3">
        <v>28</v>
      </c>
      <c r="K45" s="27">
        <v>1</v>
      </c>
      <c r="L45" s="3">
        <v>31</v>
      </c>
      <c r="M45" s="27">
        <v>1</v>
      </c>
      <c r="N45" s="3">
        <v>25</v>
      </c>
      <c r="O45" s="27">
        <v>2</v>
      </c>
      <c r="P45" s="3">
        <v>38</v>
      </c>
      <c r="Q45" s="4">
        <f t="shared" si="19"/>
        <v>5</v>
      </c>
      <c r="R45" s="4">
        <f t="shared" si="12"/>
        <v>122</v>
      </c>
      <c r="S45" s="27">
        <v>1</v>
      </c>
      <c r="T45" s="3">
        <v>22</v>
      </c>
      <c r="U45" s="27">
        <v>2</v>
      </c>
      <c r="V45" s="3">
        <v>39</v>
      </c>
      <c r="W45" s="27">
        <v>1</v>
      </c>
      <c r="X45" s="3">
        <v>21</v>
      </c>
      <c r="Y45" s="3">
        <v>1</v>
      </c>
      <c r="Z45" s="3">
        <v>32</v>
      </c>
      <c r="AA45" s="3">
        <v>1</v>
      </c>
      <c r="AB45" s="3">
        <v>29</v>
      </c>
      <c r="AC45" s="4">
        <f t="shared" si="13"/>
        <v>6</v>
      </c>
      <c r="AD45" s="4">
        <f t="shared" si="14"/>
        <v>143</v>
      </c>
      <c r="AE45" s="14"/>
      <c r="AF45" s="14"/>
      <c r="AG45" s="3"/>
      <c r="AH45" s="3"/>
      <c r="AI45" s="3"/>
      <c r="AJ45" s="3"/>
      <c r="AK45" s="3"/>
      <c r="AL45" s="3"/>
      <c r="AM45" s="4"/>
      <c r="AN45" s="4"/>
      <c r="AO45" s="4">
        <f t="shared" si="15"/>
        <v>11</v>
      </c>
      <c r="AP45" s="4">
        <f t="shared" si="16"/>
        <v>265</v>
      </c>
      <c r="AR45" s="16"/>
      <c r="AS45" s="92">
        <f t="shared" si="8"/>
        <v>24.09090909090909</v>
      </c>
      <c r="AT45" s="113">
        <f t="shared" si="9"/>
        <v>234.5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125">
        <v>16</v>
      </c>
      <c r="B46" s="125" t="s">
        <v>95</v>
      </c>
      <c r="C46" s="136"/>
      <c r="D46" s="136"/>
      <c r="E46" s="136"/>
      <c r="F46" s="136"/>
      <c r="G46" s="136"/>
      <c r="H46" s="136"/>
      <c r="I46" s="125"/>
      <c r="J46" s="125"/>
      <c r="K46" s="145"/>
      <c r="L46" s="125"/>
      <c r="M46" s="125"/>
      <c r="N46" s="125"/>
      <c r="O46" s="145"/>
      <c r="P46" s="125"/>
      <c r="Q46" s="130">
        <f t="shared" si="19"/>
        <v>0</v>
      </c>
      <c r="R46" s="130">
        <f t="shared" si="12"/>
        <v>0</v>
      </c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30">
        <f t="shared" si="13"/>
        <v>0</v>
      </c>
      <c r="AD46" s="130">
        <f t="shared" si="14"/>
        <v>0</v>
      </c>
      <c r="AE46" s="130"/>
      <c r="AF46" s="130"/>
      <c r="AG46" s="125"/>
      <c r="AH46" s="125"/>
      <c r="AI46" s="125"/>
      <c r="AJ46" s="125"/>
      <c r="AK46" s="125"/>
      <c r="AL46" s="125"/>
      <c r="AM46" s="130"/>
      <c r="AN46" s="130"/>
      <c r="AO46" s="130">
        <f t="shared" si="15"/>
        <v>0</v>
      </c>
      <c r="AP46" s="130">
        <f t="shared" si="16"/>
        <v>0</v>
      </c>
      <c r="AQ46" s="146"/>
      <c r="AR46" s="147"/>
      <c r="AS46" s="134"/>
      <c r="AT46" s="135">
        <f t="shared" si="9"/>
        <v>0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/>
      <c r="B47" s="126" t="s">
        <v>45</v>
      </c>
      <c r="C47" s="127"/>
      <c r="D47" s="127"/>
      <c r="E47" s="136"/>
      <c r="F47" s="136"/>
      <c r="G47" s="136"/>
      <c r="H47" s="136"/>
      <c r="I47" s="125"/>
      <c r="J47" s="125"/>
      <c r="K47" s="125"/>
      <c r="L47" s="125"/>
      <c r="M47" s="125">
        <v>1</v>
      </c>
      <c r="N47" s="125">
        <v>22</v>
      </c>
      <c r="O47" s="125"/>
      <c r="P47" s="125"/>
      <c r="Q47" s="130">
        <f t="shared" si="19"/>
        <v>1</v>
      </c>
      <c r="R47" s="130">
        <f t="shared" si="12"/>
        <v>22</v>
      </c>
      <c r="S47" s="125">
        <v>1</v>
      </c>
      <c r="T47" s="125">
        <v>19</v>
      </c>
      <c r="U47" s="125"/>
      <c r="V47" s="125"/>
      <c r="W47" s="125">
        <v>1</v>
      </c>
      <c r="X47" s="125">
        <v>21</v>
      </c>
      <c r="Y47" s="125"/>
      <c r="Z47" s="125"/>
      <c r="AA47" s="125">
        <v>1</v>
      </c>
      <c r="AB47" s="125">
        <v>18</v>
      </c>
      <c r="AC47" s="130">
        <f t="shared" si="13"/>
        <v>3</v>
      </c>
      <c r="AD47" s="130">
        <f t="shared" si="14"/>
        <v>58</v>
      </c>
      <c r="AE47" s="148"/>
      <c r="AF47" s="148"/>
      <c r="AG47" s="125"/>
      <c r="AH47" s="125"/>
      <c r="AI47" s="125"/>
      <c r="AJ47" s="125"/>
      <c r="AK47" s="125"/>
      <c r="AL47" s="125"/>
      <c r="AM47" s="130"/>
      <c r="AN47" s="130"/>
      <c r="AO47" s="130">
        <f t="shared" si="15"/>
        <v>4</v>
      </c>
      <c r="AP47" s="130">
        <f t="shared" si="16"/>
        <v>80</v>
      </c>
      <c r="AQ47" s="146"/>
      <c r="AR47" s="147"/>
      <c r="AS47" s="134">
        <f t="shared" si="8"/>
        <v>20</v>
      </c>
      <c r="AT47" s="135">
        <f t="shared" si="9"/>
        <v>74.5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.75">
      <c r="A48" s="125"/>
      <c r="B48" s="126" t="s">
        <v>46</v>
      </c>
      <c r="C48" s="127"/>
      <c r="D48" s="127"/>
      <c r="E48" s="136"/>
      <c r="F48" s="136"/>
      <c r="G48" s="136"/>
      <c r="H48" s="136"/>
      <c r="I48" s="125"/>
      <c r="J48" s="125"/>
      <c r="K48" s="125">
        <v>1</v>
      </c>
      <c r="L48" s="125">
        <v>18</v>
      </c>
      <c r="M48" s="125"/>
      <c r="N48" s="125"/>
      <c r="O48" s="125">
        <v>1</v>
      </c>
      <c r="P48" s="125">
        <v>10</v>
      </c>
      <c r="Q48" s="130">
        <f t="shared" si="19"/>
        <v>2</v>
      </c>
      <c r="R48" s="130">
        <f t="shared" si="12"/>
        <v>28</v>
      </c>
      <c r="S48" s="125"/>
      <c r="T48" s="125"/>
      <c r="U48" s="125">
        <v>1</v>
      </c>
      <c r="V48" s="125">
        <v>8</v>
      </c>
      <c r="W48" s="125"/>
      <c r="X48" s="125"/>
      <c r="Y48" s="125">
        <v>1</v>
      </c>
      <c r="Z48" s="125">
        <v>13</v>
      </c>
      <c r="AA48" s="125"/>
      <c r="AB48" s="125"/>
      <c r="AC48" s="130">
        <f t="shared" si="13"/>
        <v>2</v>
      </c>
      <c r="AD48" s="130">
        <f t="shared" si="14"/>
        <v>21</v>
      </c>
      <c r="AE48" s="148"/>
      <c r="AF48" s="148"/>
      <c r="AG48" s="125"/>
      <c r="AH48" s="125"/>
      <c r="AI48" s="125"/>
      <c r="AJ48" s="125"/>
      <c r="AK48" s="125"/>
      <c r="AL48" s="125"/>
      <c r="AM48" s="130"/>
      <c r="AN48" s="130"/>
      <c r="AO48" s="130">
        <f t="shared" si="15"/>
        <v>4</v>
      </c>
      <c r="AP48" s="130">
        <f t="shared" si="16"/>
        <v>49</v>
      </c>
      <c r="AQ48" s="146"/>
      <c r="AR48" s="147"/>
      <c r="AS48" s="134">
        <f t="shared" si="8"/>
        <v>12.25</v>
      </c>
      <c r="AT48" s="135">
        <f t="shared" si="9"/>
        <v>42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" customHeight="1">
      <c r="A49" s="11">
        <v>17</v>
      </c>
      <c r="B49" s="11" t="s">
        <v>72</v>
      </c>
      <c r="C49" s="70"/>
      <c r="D49" s="70"/>
      <c r="E49" s="70"/>
      <c r="F49" s="70"/>
      <c r="G49" s="70"/>
      <c r="H49" s="70"/>
      <c r="I49" s="29">
        <v>1</v>
      </c>
      <c r="J49" s="11">
        <v>26</v>
      </c>
      <c r="K49" s="29">
        <v>1</v>
      </c>
      <c r="L49" s="11">
        <v>36</v>
      </c>
      <c r="M49" s="29">
        <v>1</v>
      </c>
      <c r="N49" s="11">
        <v>31</v>
      </c>
      <c r="O49" s="29">
        <v>1</v>
      </c>
      <c r="P49" s="22">
        <v>31</v>
      </c>
      <c r="Q49" s="4">
        <f t="shared" si="19"/>
        <v>4</v>
      </c>
      <c r="R49" s="4">
        <f t="shared" si="12"/>
        <v>124</v>
      </c>
      <c r="S49" s="36">
        <v>2</v>
      </c>
      <c r="T49" s="11">
        <v>36</v>
      </c>
      <c r="U49" s="29">
        <v>1</v>
      </c>
      <c r="V49" s="11">
        <v>26</v>
      </c>
      <c r="W49" s="29">
        <v>2</v>
      </c>
      <c r="X49" s="11">
        <v>40</v>
      </c>
      <c r="Y49" s="11">
        <v>2</v>
      </c>
      <c r="Z49" s="11">
        <v>37</v>
      </c>
      <c r="AA49" s="11">
        <v>2</v>
      </c>
      <c r="AB49" s="11">
        <v>43</v>
      </c>
      <c r="AC49" s="4">
        <f t="shared" si="13"/>
        <v>9</v>
      </c>
      <c r="AD49" s="4">
        <f t="shared" si="14"/>
        <v>182</v>
      </c>
      <c r="AE49" s="4"/>
      <c r="AF49" s="4"/>
      <c r="AG49" s="11"/>
      <c r="AH49" s="11"/>
      <c r="AI49" s="11"/>
      <c r="AJ49" s="11"/>
      <c r="AK49" s="11"/>
      <c r="AL49" s="11"/>
      <c r="AM49" s="12"/>
      <c r="AN49" s="12"/>
      <c r="AO49" s="4">
        <f t="shared" si="15"/>
        <v>13</v>
      </c>
      <c r="AP49" s="4">
        <f t="shared" si="16"/>
        <v>306</v>
      </c>
      <c r="AQ49" s="54"/>
      <c r="AR49" s="87"/>
      <c r="AS49" s="92">
        <f t="shared" si="8"/>
        <v>23.53846153846154</v>
      </c>
      <c r="AT49" s="113">
        <f t="shared" si="9"/>
        <v>275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1.25" customHeight="1">
      <c r="A50" s="3">
        <v>18</v>
      </c>
      <c r="B50" s="3" t="s">
        <v>23</v>
      </c>
      <c r="C50" s="65"/>
      <c r="D50" s="65"/>
      <c r="E50" s="65"/>
      <c r="F50" s="65"/>
      <c r="G50" s="65"/>
      <c r="H50" s="65"/>
      <c r="I50" s="27">
        <v>1</v>
      </c>
      <c r="J50" s="3">
        <v>18</v>
      </c>
      <c r="K50" s="27">
        <v>1</v>
      </c>
      <c r="L50" s="3">
        <v>13</v>
      </c>
      <c r="M50" s="27">
        <v>1</v>
      </c>
      <c r="N50" s="3">
        <v>19</v>
      </c>
      <c r="O50" s="27">
        <v>1</v>
      </c>
      <c r="P50" s="3">
        <v>20</v>
      </c>
      <c r="Q50" s="4">
        <f t="shared" si="19"/>
        <v>4</v>
      </c>
      <c r="R50" s="4">
        <f t="shared" si="12"/>
        <v>70</v>
      </c>
      <c r="S50" s="27">
        <v>1</v>
      </c>
      <c r="T50" s="3">
        <v>22</v>
      </c>
      <c r="U50" s="27">
        <v>1</v>
      </c>
      <c r="V50" s="3">
        <v>23</v>
      </c>
      <c r="W50" s="27">
        <v>1</v>
      </c>
      <c r="X50" s="3">
        <v>21</v>
      </c>
      <c r="Y50" s="3">
        <v>1</v>
      </c>
      <c r="Z50" s="3">
        <v>21</v>
      </c>
      <c r="AA50" s="3">
        <v>1</v>
      </c>
      <c r="AB50" s="3">
        <v>19</v>
      </c>
      <c r="AC50" s="4">
        <f t="shared" si="13"/>
        <v>5</v>
      </c>
      <c r="AD50" s="4">
        <f t="shared" si="14"/>
        <v>106</v>
      </c>
      <c r="AE50" s="4"/>
      <c r="AF50" s="4"/>
      <c r="AG50" s="3"/>
      <c r="AH50" s="3"/>
      <c r="AI50" s="3"/>
      <c r="AJ50" s="3"/>
      <c r="AK50" s="3"/>
      <c r="AL50" s="3"/>
      <c r="AM50" s="4"/>
      <c r="AN50" s="4"/>
      <c r="AO50" s="4">
        <f t="shared" si="15"/>
        <v>9</v>
      </c>
      <c r="AP50" s="4">
        <f t="shared" si="16"/>
        <v>176</v>
      </c>
      <c r="AQ50" s="19"/>
      <c r="AR50" s="86"/>
      <c r="AS50" s="92">
        <f t="shared" si="8"/>
        <v>19.555555555555557</v>
      </c>
      <c r="AT50" s="113">
        <f t="shared" si="9"/>
        <v>158.5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19</v>
      </c>
      <c r="B51" s="3" t="s">
        <v>54</v>
      </c>
      <c r="C51" s="65"/>
      <c r="D51" s="65"/>
      <c r="E51" s="66"/>
      <c r="F51" s="66"/>
      <c r="G51" s="66"/>
      <c r="H51" s="66"/>
      <c r="I51" s="27">
        <v>1</v>
      </c>
      <c r="J51" s="3">
        <v>22</v>
      </c>
      <c r="K51" s="27">
        <v>1</v>
      </c>
      <c r="L51" s="3">
        <v>19</v>
      </c>
      <c r="M51" s="27">
        <v>1</v>
      </c>
      <c r="N51" s="3">
        <v>16</v>
      </c>
      <c r="O51" s="27">
        <v>1</v>
      </c>
      <c r="P51" s="3">
        <v>19</v>
      </c>
      <c r="Q51" s="4">
        <f t="shared" si="19"/>
        <v>4</v>
      </c>
      <c r="R51" s="4">
        <f t="shared" si="12"/>
        <v>76</v>
      </c>
      <c r="S51" s="27">
        <v>1</v>
      </c>
      <c r="T51" s="3">
        <v>15</v>
      </c>
      <c r="U51" s="27">
        <v>1</v>
      </c>
      <c r="V51" s="3">
        <v>17</v>
      </c>
      <c r="W51" s="27">
        <v>1</v>
      </c>
      <c r="X51" s="3">
        <v>19</v>
      </c>
      <c r="Y51" s="3">
        <v>1</v>
      </c>
      <c r="Z51" s="3">
        <v>19</v>
      </c>
      <c r="AA51" s="3">
        <v>1</v>
      </c>
      <c r="AB51" s="3">
        <v>15</v>
      </c>
      <c r="AC51" s="4">
        <f t="shared" si="13"/>
        <v>5</v>
      </c>
      <c r="AD51" s="4">
        <f t="shared" si="14"/>
        <v>85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4">
        <f t="shared" si="15"/>
        <v>9</v>
      </c>
      <c r="AP51" s="4">
        <f t="shared" si="16"/>
        <v>161</v>
      </c>
      <c r="AQ51" s="19"/>
      <c r="AR51" s="86"/>
      <c r="AS51" s="92">
        <f t="shared" si="8"/>
        <v>17.88888888888889</v>
      </c>
      <c r="AT51" s="113">
        <f t="shared" si="9"/>
        <v>142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1.25" customHeight="1">
      <c r="A52" s="3">
        <v>20</v>
      </c>
      <c r="B52" s="3" t="s">
        <v>58</v>
      </c>
      <c r="C52" s="65"/>
      <c r="D52" s="65"/>
      <c r="E52" s="66"/>
      <c r="F52" s="66"/>
      <c r="G52" s="66"/>
      <c r="H52" s="66"/>
      <c r="I52" s="27">
        <v>1</v>
      </c>
      <c r="J52" s="3">
        <v>20</v>
      </c>
      <c r="K52" s="27">
        <v>1</v>
      </c>
      <c r="L52" s="3">
        <v>19</v>
      </c>
      <c r="M52" s="27">
        <v>1</v>
      </c>
      <c r="N52" s="3">
        <v>20</v>
      </c>
      <c r="O52" s="27">
        <v>1</v>
      </c>
      <c r="P52" s="3">
        <v>16</v>
      </c>
      <c r="Q52" s="4">
        <f t="shared" si="19"/>
        <v>4</v>
      </c>
      <c r="R52" s="4">
        <f t="shared" si="12"/>
        <v>75</v>
      </c>
      <c r="S52" s="27">
        <v>1</v>
      </c>
      <c r="T52" s="3">
        <v>17</v>
      </c>
      <c r="U52" s="27">
        <v>1</v>
      </c>
      <c r="V52" s="3">
        <v>19</v>
      </c>
      <c r="W52" s="27">
        <v>1</v>
      </c>
      <c r="X52" s="3">
        <v>19</v>
      </c>
      <c r="Y52" s="3">
        <v>1</v>
      </c>
      <c r="Z52" s="3">
        <v>27</v>
      </c>
      <c r="AA52" s="3">
        <v>1</v>
      </c>
      <c r="AB52" s="3">
        <v>17</v>
      </c>
      <c r="AC52" s="4">
        <f t="shared" si="13"/>
        <v>5</v>
      </c>
      <c r="AD52" s="4">
        <f t="shared" si="14"/>
        <v>99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5"/>
        <v>9</v>
      </c>
      <c r="AP52" s="4">
        <f t="shared" si="16"/>
        <v>174</v>
      </c>
      <c r="AQ52" s="19"/>
      <c r="AR52" s="86"/>
      <c r="AS52" s="92">
        <f t="shared" si="8"/>
        <v>19.333333333333332</v>
      </c>
      <c r="AT52" s="113">
        <f t="shared" si="9"/>
        <v>155.25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2.75">
      <c r="A53" s="3">
        <v>21</v>
      </c>
      <c r="B53" s="3" t="s">
        <v>24</v>
      </c>
      <c r="C53" s="65"/>
      <c r="D53" s="65"/>
      <c r="E53" s="65"/>
      <c r="F53" s="65"/>
      <c r="G53" s="65"/>
      <c r="H53" s="65"/>
      <c r="I53" s="27">
        <v>1</v>
      </c>
      <c r="J53" s="3">
        <v>28</v>
      </c>
      <c r="K53" s="27">
        <v>0</v>
      </c>
      <c r="L53" s="3">
        <v>0</v>
      </c>
      <c r="M53" s="27">
        <v>1</v>
      </c>
      <c r="N53" s="3">
        <v>24</v>
      </c>
      <c r="O53" s="27">
        <v>1</v>
      </c>
      <c r="P53" s="3">
        <v>18</v>
      </c>
      <c r="Q53" s="4">
        <f t="shared" si="19"/>
        <v>3</v>
      </c>
      <c r="R53" s="4">
        <f t="shared" si="12"/>
        <v>70</v>
      </c>
      <c r="S53" s="27">
        <v>1</v>
      </c>
      <c r="T53" s="3">
        <v>16</v>
      </c>
      <c r="U53" s="27">
        <v>1</v>
      </c>
      <c r="V53" s="3">
        <v>16</v>
      </c>
      <c r="W53" s="27">
        <v>1</v>
      </c>
      <c r="X53" s="3">
        <v>21</v>
      </c>
      <c r="Y53" s="3">
        <v>1</v>
      </c>
      <c r="Z53" s="3">
        <v>26</v>
      </c>
      <c r="AA53" s="3">
        <v>1</v>
      </c>
      <c r="AB53" s="3">
        <v>18</v>
      </c>
      <c r="AC53" s="4">
        <f t="shared" si="13"/>
        <v>5</v>
      </c>
      <c r="AD53" s="4">
        <f t="shared" si="14"/>
        <v>97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5"/>
        <v>8</v>
      </c>
      <c r="AP53" s="4">
        <f t="shared" si="16"/>
        <v>167</v>
      </c>
      <c r="AQ53" s="19"/>
      <c r="AR53" s="86"/>
      <c r="AS53" s="92">
        <f t="shared" si="8"/>
        <v>20.875</v>
      </c>
      <c r="AT53" s="113">
        <f t="shared" si="9"/>
        <v>149.5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22</v>
      </c>
      <c r="B54" s="3" t="s">
        <v>25</v>
      </c>
      <c r="C54" s="65"/>
      <c r="D54" s="65"/>
      <c r="E54" s="65"/>
      <c r="F54" s="65"/>
      <c r="G54" s="65"/>
      <c r="H54" s="65"/>
      <c r="I54" s="27">
        <v>0</v>
      </c>
      <c r="J54" s="3">
        <v>0</v>
      </c>
      <c r="K54" s="27">
        <v>1</v>
      </c>
      <c r="L54" s="3">
        <v>17</v>
      </c>
      <c r="M54" s="27">
        <v>1</v>
      </c>
      <c r="N54" s="3">
        <v>20</v>
      </c>
      <c r="O54" s="27">
        <v>1</v>
      </c>
      <c r="P54" s="3">
        <v>15</v>
      </c>
      <c r="Q54" s="4">
        <f t="shared" si="19"/>
        <v>3</v>
      </c>
      <c r="R54" s="4">
        <f t="shared" si="12"/>
        <v>52</v>
      </c>
      <c r="S54" s="27">
        <v>1</v>
      </c>
      <c r="T54" s="3">
        <v>8</v>
      </c>
      <c r="U54" s="27">
        <v>1</v>
      </c>
      <c r="V54" s="3">
        <v>11</v>
      </c>
      <c r="W54" s="27">
        <v>1</v>
      </c>
      <c r="X54" s="3">
        <v>17</v>
      </c>
      <c r="Y54" s="3">
        <v>1</v>
      </c>
      <c r="Z54" s="3">
        <v>17</v>
      </c>
      <c r="AA54" s="3">
        <v>1</v>
      </c>
      <c r="AB54" s="3">
        <v>15</v>
      </c>
      <c r="AC54" s="4">
        <f t="shared" si="13"/>
        <v>5</v>
      </c>
      <c r="AD54" s="4">
        <f t="shared" si="14"/>
        <v>68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5"/>
        <v>8</v>
      </c>
      <c r="AP54" s="4">
        <f t="shared" si="16"/>
        <v>120</v>
      </c>
      <c r="AQ54" s="19"/>
      <c r="AR54" s="86"/>
      <c r="AS54" s="92">
        <f t="shared" si="8"/>
        <v>15</v>
      </c>
      <c r="AT54" s="113">
        <f t="shared" si="9"/>
        <v>107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23</v>
      </c>
      <c r="B55" s="3" t="s">
        <v>26</v>
      </c>
      <c r="C55" s="65"/>
      <c r="D55" s="65"/>
      <c r="E55" s="65"/>
      <c r="F55" s="65"/>
      <c r="G55" s="65"/>
      <c r="H55" s="65"/>
      <c r="I55" s="27">
        <v>1</v>
      </c>
      <c r="J55" s="3">
        <v>20</v>
      </c>
      <c r="K55" s="27">
        <v>1</v>
      </c>
      <c r="L55" s="3">
        <v>22</v>
      </c>
      <c r="M55" s="27">
        <v>0</v>
      </c>
      <c r="N55" s="3">
        <v>0</v>
      </c>
      <c r="O55" s="27">
        <v>1</v>
      </c>
      <c r="P55" s="3">
        <v>15</v>
      </c>
      <c r="Q55" s="4">
        <f t="shared" si="19"/>
        <v>3</v>
      </c>
      <c r="R55" s="4">
        <f t="shared" si="12"/>
        <v>57</v>
      </c>
      <c r="S55" s="27">
        <v>1</v>
      </c>
      <c r="T55" s="3">
        <v>13</v>
      </c>
      <c r="U55" s="27">
        <v>1</v>
      </c>
      <c r="V55" s="3">
        <v>13</v>
      </c>
      <c r="W55" s="27">
        <v>1</v>
      </c>
      <c r="X55" s="3">
        <v>19</v>
      </c>
      <c r="Y55" s="3">
        <v>1</v>
      </c>
      <c r="Z55" s="3">
        <v>15</v>
      </c>
      <c r="AA55" s="3">
        <v>1</v>
      </c>
      <c r="AB55" s="3">
        <v>15</v>
      </c>
      <c r="AC55" s="4">
        <f t="shared" si="13"/>
        <v>5</v>
      </c>
      <c r="AD55" s="4">
        <f t="shared" si="14"/>
        <v>75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5"/>
        <v>8</v>
      </c>
      <c r="AP55" s="4">
        <f t="shared" si="16"/>
        <v>132</v>
      </c>
      <c r="AQ55" s="19"/>
      <c r="AR55" s="86"/>
      <c r="AS55" s="92">
        <f t="shared" si="8"/>
        <v>16.5</v>
      </c>
      <c r="AT55" s="113">
        <f t="shared" si="9"/>
        <v>117.75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24</v>
      </c>
      <c r="B56" s="3" t="s">
        <v>27</v>
      </c>
      <c r="C56" s="65"/>
      <c r="D56" s="65"/>
      <c r="E56" s="65"/>
      <c r="F56" s="65"/>
      <c r="G56" s="65"/>
      <c r="H56" s="65"/>
      <c r="I56" s="27">
        <v>1</v>
      </c>
      <c r="J56" s="3">
        <v>18</v>
      </c>
      <c r="K56" s="27">
        <v>1</v>
      </c>
      <c r="L56" s="3">
        <v>20</v>
      </c>
      <c r="M56" s="27">
        <v>0</v>
      </c>
      <c r="N56" s="3">
        <v>0</v>
      </c>
      <c r="O56" s="27">
        <v>1</v>
      </c>
      <c r="P56" s="3">
        <v>14</v>
      </c>
      <c r="Q56" s="4">
        <f t="shared" si="19"/>
        <v>3</v>
      </c>
      <c r="R56" s="4">
        <f t="shared" si="12"/>
        <v>52</v>
      </c>
      <c r="S56" s="27">
        <v>1</v>
      </c>
      <c r="T56" s="3">
        <v>15</v>
      </c>
      <c r="U56" s="27">
        <v>1</v>
      </c>
      <c r="V56" s="3">
        <v>10</v>
      </c>
      <c r="W56" s="27">
        <v>1</v>
      </c>
      <c r="X56" s="3">
        <v>13</v>
      </c>
      <c r="Y56" s="3">
        <v>1</v>
      </c>
      <c r="Z56" s="3">
        <v>18</v>
      </c>
      <c r="AA56" s="3">
        <v>1</v>
      </c>
      <c r="AB56" s="3">
        <v>15</v>
      </c>
      <c r="AC56" s="4">
        <f t="shared" si="13"/>
        <v>5</v>
      </c>
      <c r="AD56" s="4">
        <f t="shared" si="14"/>
        <v>71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5"/>
        <v>8</v>
      </c>
      <c r="AP56" s="4">
        <f t="shared" si="16"/>
        <v>123</v>
      </c>
      <c r="AQ56" s="19"/>
      <c r="AR56" s="86"/>
      <c r="AS56" s="92">
        <f t="shared" si="8"/>
        <v>15.375</v>
      </c>
      <c r="AT56" s="113">
        <f t="shared" si="9"/>
        <v>110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25</v>
      </c>
      <c r="B57" s="3" t="s">
        <v>28</v>
      </c>
      <c r="C57" s="65"/>
      <c r="D57" s="65"/>
      <c r="E57" s="65"/>
      <c r="F57" s="65"/>
      <c r="G57" s="65"/>
      <c r="H57" s="65"/>
      <c r="I57" s="27">
        <v>0</v>
      </c>
      <c r="J57" s="3">
        <v>0</v>
      </c>
      <c r="K57" s="27">
        <v>1</v>
      </c>
      <c r="L57" s="3">
        <v>18</v>
      </c>
      <c r="M57" s="27">
        <v>1</v>
      </c>
      <c r="N57" s="3">
        <v>21</v>
      </c>
      <c r="O57" s="27">
        <v>1</v>
      </c>
      <c r="P57" s="3">
        <v>17</v>
      </c>
      <c r="Q57" s="4">
        <f t="shared" si="19"/>
        <v>3</v>
      </c>
      <c r="R57" s="4">
        <f t="shared" si="12"/>
        <v>56</v>
      </c>
      <c r="S57" s="27">
        <v>1</v>
      </c>
      <c r="T57" s="3">
        <v>18</v>
      </c>
      <c r="U57" s="27">
        <v>1</v>
      </c>
      <c r="V57" s="3">
        <v>14</v>
      </c>
      <c r="W57" s="27">
        <v>1</v>
      </c>
      <c r="X57" s="3">
        <v>24</v>
      </c>
      <c r="Y57" s="3">
        <v>0</v>
      </c>
      <c r="Z57" s="3">
        <v>0</v>
      </c>
      <c r="AA57" s="3">
        <v>1</v>
      </c>
      <c r="AB57" s="3">
        <v>14</v>
      </c>
      <c r="AC57" s="4">
        <f t="shared" si="13"/>
        <v>4</v>
      </c>
      <c r="AD57" s="4">
        <f t="shared" si="14"/>
        <v>70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5"/>
        <v>7</v>
      </c>
      <c r="AP57" s="4">
        <f t="shared" si="16"/>
        <v>126</v>
      </c>
      <c r="AQ57" s="19"/>
      <c r="AR57" s="86"/>
      <c r="AS57" s="92">
        <f t="shared" si="8"/>
        <v>18</v>
      </c>
      <c r="AT57" s="113">
        <f t="shared" si="9"/>
        <v>112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26</v>
      </c>
      <c r="B58" s="3" t="s">
        <v>74</v>
      </c>
      <c r="C58" s="65"/>
      <c r="D58" s="65"/>
      <c r="E58" s="65"/>
      <c r="F58" s="65"/>
      <c r="G58" s="65"/>
      <c r="H58" s="65"/>
      <c r="I58" s="27">
        <v>0</v>
      </c>
      <c r="J58" s="3">
        <v>0</v>
      </c>
      <c r="K58" s="27">
        <v>1</v>
      </c>
      <c r="L58" s="3">
        <v>18</v>
      </c>
      <c r="M58" s="27">
        <v>0</v>
      </c>
      <c r="N58" s="3">
        <v>0</v>
      </c>
      <c r="O58" s="27">
        <v>1</v>
      </c>
      <c r="P58" s="3">
        <v>15</v>
      </c>
      <c r="Q58" s="4">
        <f t="shared" si="19"/>
        <v>2</v>
      </c>
      <c r="R58" s="4">
        <f t="shared" si="12"/>
        <v>33</v>
      </c>
      <c r="S58" s="27">
        <v>0</v>
      </c>
      <c r="T58" s="3">
        <v>0</v>
      </c>
      <c r="U58" s="27">
        <v>1</v>
      </c>
      <c r="V58" s="3">
        <v>18</v>
      </c>
      <c r="W58" s="27">
        <v>1</v>
      </c>
      <c r="X58" s="3">
        <v>11</v>
      </c>
      <c r="Y58" s="3">
        <v>0</v>
      </c>
      <c r="Z58" s="3">
        <v>0</v>
      </c>
      <c r="AA58" s="3">
        <v>1</v>
      </c>
      <c r="AB58" s="3">
        <v>13</v>
      </c>
      <c r="AC58" s="4">
        <f t="shared" si="13"/>
        <v>3</v>
      </c>
      <c r="AD58" s="4">
        <f t="shared" si="14"/>
        <v>42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5"/>
        <v>5</v>
      </c>
      <c r="AP58" s="4">
        <f t="shared" si="16"/>
        <v>75</v>
      </c>
      <c r="AQ58" s="19"/>
      <c r="AR58" s="86"/>
      <c r="AS58" s="92">
        <f t="shared" si="8"/>
        <v>15</v>
      </c>
      <c r="AT58" s="113">
        <f t="shared" si="9"/>
        <v>66.75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27</v>
      </c>
      <c r="B59" s="3" t="s">
        <v>29</v>
      </c>
      <c r="C59" s="65"/>
      <c r="D59" s="65"/>
      <c r="E59" s="65"/>
      <c r="F59" s="65"/>
      <c r="G59" s="65"/>
      <c r="H59" s="65"/>
      <c r="I59" s="27">
        <v>1</v>
      </c>
      <c r="J59" s="3">
        <v>23</v>
      </c>
      <c r="K59" s="27">
        <v>1</v>
      </c>
      <c r="L59" s="3">
        <v>28</v>
      </c>
      <c r="M59" s="27">
        <v>1</v>
      </c>
      <c r="N59" s="3">
        <v>20</v>
      </c>
      <c r="O59" s="27">
        <v>1</v>
      </c>
      <c r="P59" s="3">
        <v>22</v>
      </c>
      <c r="Q59" s="4">
        <f t="shared" si="19"/>
        <v>4</v>
      </c>
      <c r="R59" s="4">
        <f t="shared" si="12"/>
        <v>93</v>
      </c>
      <c r="S59" s="27">
        <v>1</v>
      </c>
      <c r="T59" s="3">
        <v>26</v>
      </c>
      <c r="U59" s="27">
        <v>1</v>
      </c>
      <c r="V59" s="3">
        <v>22</v>
      </c>
      <c r="W59" s="27">
        <v>1</v>
      </c>
      <c r="X59" s="3">
        <v>22</v>
      </c>
      <c r="Y59" s="3">
        <v>1</v>
      </c>
      <c r="Z59" s="3">
        <v>22</v>
      </c>
      <c r="AA59" s="3">
        <v>1</v>
      </c>
      <c r="AB59" s="3">
        <v>24</v>
      </c>
      <c r="AC59" s="4">
        <f t="shared" si="13"/>
        <v>5</v>
      </c>
      <c r="AD59" s="4">
        <f t="shared" si="14"/>
        <v>116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5"/>
        <v>9</v>
      </c>
      <c r="AP59" s="4">
        <f t="shared" si="16"/>
        <v>209</v>
      </c>
      <c r="AQ59" s="19"/>
      <c r="AR59" s="86"/>
      <c r="AS59" s="92">
        <f t="shared" si="8"/>
        <v>23.22222222222222</v>
      </c>
      <c r="AT59" s="113">
        <f t="shared" si="9"/>
        <v>185.75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3">
        <v>28</v>
      </c>
      <c r="B60" s="3" t="s">
        <v>20</v>
      </c>
      <c r="C60" s="65"/>
      <c r="D60" s="65"/>
      <c r="E60" s="65"/>
      <c r="F60" s="65"/>
      <c r="G60" s="65"/>
      <c r="H60" s="65"/>
      <c r="I60" s="27">
        <v>1</v>
      </c>
      <c r="J60" s="3">
        <v>19</v>
      </c>
      <c r="K60" s="27">
        <v>0</v>
      </c>
      <c r="L60" s="3">
        <v>0</v>
      </c>
      <c r="M60" s="27">
        <v>1</v>
      </c>
      <c r="N60" s="3">
        <v>17</v>
      </c>
      <c r="O60" s="27">
        <v>0</v>
      </c>
      <c r="P60" s="3">
        <v>0</v>
      </c>
      <c r="Q60" s="4">
        <f>I60+K60+M60+O60</f>
        <v>2</v>
      </c>
      <c r="R60" s="4">
        <f t="shared" si="12"/>
        <v>36</v>
      </c>
      <c r="S60" s="27">
        <v>1</v>
      </c>
      <c r="T60" s="3">
        <v>13</v>
      </c>
      <c r="U60" s="27">
        <v>1</v>
      </c>
      <c r="V60" s="3">
        <v>16</v>
      </c>
      <c r="W60" s="27">
        <v>1</v>
      </c>
      <c r="X60" s="3">
        <v>13</v>
      </c>
      <c r="Y60" s="3">
        <v>1</v>
      </c>
      <c r="Z60" s="3">
        <v>13</v>
      </c>
      <c r="AA60" s="3">
        <v>1</v>
      </c>
      <c r="AB60" s="3">
        <v>14</v>
      </c>
      <c r="AC60" s="4">
        <f t="shared" si="13"/>
        <v>5</v>
      </c>
      <c r="AD60" s="4">
        <f t="shared" si="14"/>
        <v>69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5"/>
        <v>7</v>
      </c>
      <c r="AP60" s="4">
        <f t="shared" si="16"/>
        <v>105</v>
      </c>
      <c r="AQ60" s="19"/>
      <c r="AR60" s="86"/>
      <c r="AS60" s="92">
        <f t="shared" si="8"/>
        <v>15</v>
      </c>
      <c r="AT60" s="113">
        <f t="shared" si="9"/>
        <v>96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1.25" customHeight="1">
      <c r="A61" s="3">
        <v>29</v>
      </c>
      <c r="B61" s="3" t="s">
        <v>52</v>
      </c>
      <c r="C61" s="65"/>
      <c r="D61" s="65"/>
      <c r="E61" s="65"/>
      <c r="F61" s="65"/>
      <c r="G61" s="65"/>
      <c r="H61" s="65"/>
      <c r="I61" s="27">
        <v>1</v>
      </c>
      <c r="J61" s="19">
        <v>20</v>
      </c>
      <c r="K61" s="27">
        <v>1</v>
      </c>
      <c r="L61" s="3">
        <v>8</v>
      </c>
      <c r="M61" s="27">
        <v>1</v>
      </c>
      <c r="N61" s="3">
        <v>13</v>
      </c>
      <c r="O61" s="27">
        <v>1</v>
      </c>
      <c r="P61" s="3">
        <v>15</v>
      </c>
      <c r="Q61" s="4">
        <f t="shared" si="19"/>
        <v>4</v>
      </c>
      <c r="R61" s="4">
        <f t="shared" si="12"/>
        <v>56</v>
      </c>
      <c r="S61" s="27">
        <v>1</v>
      </c>
      <c r="T61" s="3">
        <v>10</v>
      </c>
      <c r="U61" s="27">
        <v>1</v>
      </c>
      <c r="V61" s="3">
        <v>17</v>
      </c>
      <c r="W61" s="27">
        <v>1</v>
      </c>
      <c r="X61" s="3">
        <v>19</v>
      </c>
      <c r="Y61" s="3">
        <v>1</v>
      </c>
      <c r="Z61" s="3">
        <v>18</v>
      </c>
      <c r="AA61" s="3">
        <v>1</v>
      </c>
      <c r="AB61" s="3">
        <v>20</v>
      </c>
      <c r="AC61" s="4">
        <f t="shared" si="13"/>
        <v>5</v>
      </c>
      <c r="AD61" s="4">
        <f t="shared" si="14"/>
        <v>84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5"/>
        <v>9</v>
      </c>
      <c r="AP61" s="4">
        <f t="shared" si="16"/>
        <v>140</v>
      </c>
      <c r="AQ61" s="19"/>
      <c r="AR61" s="86"/>
      <c r="AS61" s="92">
        <f t="shared" si="8"/>
        <v>15.555555555555555</v>
      </c>
      <c r="AT61" s="113">
        <f t="shared" si="9"/>
        <v>126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3">
        <v>30</v>
      </c>
      <c r="B62" s="3" t="s">
        <v>30</v>
      </c>
      <c r="C62" s="65"/>
      <c r="D62" s="65"/>
      <c r="E62" s="65"/>
      <c r="F62" s="65"/>
      <c r="G62" s="65"/>
      <c r="H62" s="65"/>
      <c r="I62" s="27">
        <v>1</v>
      </c>
      <c r="J62" s="3">
        <v>20</v>
      </c>
      <c r="K62" s="27">
        <v>1</v>
      </c>
      <c r="L62" s="3">
        <v>22</v>
      </c>
      <c r="M62" s="27">
        <v>0</v>
      </c>
      <c r="N62" s="3"/>
      <c r="O62" s="27">
        <v>1</v>
      </c>
      <c r="P62" s="3">
        <v>18</v>
      </c>
      <c r="Q62" s="4">
        <f t="shared" si="19"/>
        <v>3</v>
      </c>
      <c r="R62" s="4">
        <f t="shared" si="12"/>
        <v>60</v>
      </c>
      <c r="S62" s="27">
        <v>1</v>
      </c>
      <c r="T62" s="3">
        <v>17</v>
      </c>
      <c r="U62" s="27">
        <v>1</v>
      </c>
      <c r="V62" s="3">
        <v>18</v>
      </c>
      <c r="W62" s="27">
        <v>1</v>
      </c>
      <c r="X62" s="3">
        <v>13</v>
      </c>
      <c r="Y62" s="3">
        <v>1</v>
      </c>
      <c r="Z62" s="3">
        <v>17</v>
      </c>
      <c r="AA62" s="3">
        <v>1</v>
      </c>
      <c r="AB62" s="3">
        <v>20</v>
      </c>
      <c r="AC62" s="4">
        <f t="shared" si="13"/>
        <v>5</v>
      </c>
      <c r="AD62" s="4">
        <f t="shared" si="14"/>
        <v>85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5"/>
        <v>8</v>
      </c>
      <c r="AP62" s="4">
        <f t="shared" si="16"/>
        <v>145</v>
      </c>
      <c r="AQ62" s="19"/>
      <c r="AR62" s="86"/>
      <c r="AS62" s="92">
        <f t="shared" si="8"/>
        <v>18.125</v>
      </c>
      <c r="AT62" s="113">
        <f t="shared" si="9"/>
        <v>130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3">
        <v>31</v>
      </c>
      <c r="B63" s="3" t="s">
        <v>61</v>
      </c>
      <c r="C63" s="65"/>
      <c r="D63" s="65"/>
      <c r="E63" s="65"/>
      <c r="F63" s="65"/>
      <c r="G63" s="65"/>
      <c r="H63" s="65"/>
      <c r="I63" s="27">
        <v>1</v>
      </c>
      <c r="J63" s="3">
        <v>25</v>
      </c>
      <c r="K63" s="27">
        <v>0</v>
      </c>
      <c r="L63" s="3">
        <v>0</v>
      </c>
      <c r="M63" s="27">
        <v>1</v>
      </c>
      <c r="N63" s="3">
        <v>14</v>
      </c>
      <c r="O63" s="27">
        <v>1</v>
      </c>
      <c r="P63" s="3">
        <v>11</v>
      </c>
      <c r="Q63" s="4">
        <f t="shared" si="19"/>
        <v>3</v>
      </c>
      <c r="R63" s="4">
        <f t="shared" si="12"/>
        <v>50</v>
      </c>
      <c r="S63" s="27">
        <v>1</v>
      </c>
      <c r="T63" s="3">
        <v>14</v>
      </c>
      <c r="U63" s="27">
        <v>0</v>
      </c>
      <c r="V63" s="3">
        <v>0</v>
      </c>
      <c r="W63" s="27">
        <v>1</v>
      </c>
      <c r="X63" s="3">
        <v>16</v>
      </c>
      <c r="Y63" s="3">
        <v>1</v>
      </c>
      <c r="Z63" s="3">
        <v>14</v>
      </c>
      <c r="AA63" s="3">
        <v>1</v>
      </c>
      <c r="AB63" s="3">
        <v>10</v>
      </c>
      <c r="AC63" s="4">
        <f t="shared" si="13"/>
        <v>4</v>
      </c>
      <c r="AD63" s="4">
        <f t="shared" si="14"/>
        <v>54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5"/>
        <v>7</v>
      </c>
      <c r="AP63" s="4">
        <f t="shared" si="16"/>
        <v>104</v>
      </c>
      <c r="AQ63" s="19"/>
      <c r="AR63" s="86"/>
      <c r="AS63" s="92">
        <f t="shared" si="8"/>
        <v>14.857142857142858</v>
      </c>
      <c r="AT63" s="113">
        <f t="shared" si="9"/>
        <v>91.5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3.5" thickBot="1">
      <c r="A64" s="3">
        <v>32</v>
      </c>
      <c r="B64" s="3" t="s">
        <v>19</v>
      </c>
      <c r="C64" s="65"/>
      <c r="D64" s="65"/>
      <c r="E64" s="65"/>
      <c r="F64" s="65"/>
      <c r="G64" s="65"/>
      <c r="H64" s="65"/>
      <c r="I64" s="27">
        <v>1</v>
      </c>
      <c r="J64" s="3">
        <v>20</v>
      </c>
      <c r="K64" s="27">
        <v>1</v>
      </c>
      <c r="L64" s="3">
        <v>22</v>
      </c>
      <c r="M64" s="27">
        <v>1</v>
      </c>
      <c r="N64" s="3">
        <v>19</v>
      </c>
      <c r="O64" s="27">
        <v>1</v>
      </c>
      <c r="P64" s="3">
        <v>17</v>
      </c>
      <c r="Q64" s="4">
        <f t="shared" si="19"/>
        <v>4</v>
      </c>
      <c r="R64" s="4">
        <f t="shared" si="12"/>
        <v>78</v>
      </c>
      <c r="S64" s="27">
        <v>1</v>
      </c>
      <c r="T64" s="3">
        <v>20</v>
      </c>
      <c r="U64" s="27">
        <v>1</v>
      </c>
      <c r="V64" s="3">
        <v>20</v>
      </c>
      <c r="W64" s="27">
        <v>1</v>
      </c>
      <c r="X64" s="3">
        <v>14</v>
      </c>
      <c r="Y64" s="3">
        <v>1</v>
      </c>
      <c r="Z64" s="3">
        <v>17</v>
      </c>
      <c r="AA64" s="3">
        <v>1</v>
      </c>
      <c r="AB64" s="3">
        <v>20</v>
      </c>
      <c r="AC64" s="4">
        <f t="shared" si="13"/>
        <v>5</v>
      </c>
      <c r="AD64" s="4">
        <f t="shared" si="14"/>
        <v>91</v>
      </c>
      <c r="AE64" s="4"/>
      <c r="AF64" s="4"/>
      <c r="AG64" s="3"/>
      <c r="AH64" s="3"/>
      <c r="AI64" s="3"/>
      <c r="AJ64" s="3"/>
      <c r="AK64" s="3"/>
      <c r="AL64" s="3"/>
      <c r="AM64" s="4"/>
      <c r="AN64" s="4"/>
      <c r="AO64" s="4">
        <f t="shared" si="15"/>
        <v>9</v>
      </c>
      <c r="AP64" s="4">
        <f t="shared" si="16"/>
        <v>169</v>
      </c>
      <c r="AQ64" s="19"/>
      <c r="AR64" s="19"/>
      <c r="AS64" s="93">
        <f t="shared" si="8"/>
        <v>18.77777777777778</v>
      </c>
      <c r="AT64" s="114">
        <f t="shared" si="9"/>
        <v>149.5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3.5" thickBot="1">
      <c r="A65" s="90"/>
      <c r="B65" s="45" t="s">
        <v>62</v>
      </c>
      <c r="C65" s="68"/>
      <c r="D65" s="68"/>
      <c r="E65" s="68">
        <v>3</v>
      </c>
      <c r="F65" s="68">
        <v>58</v>
      </c>
      <c r="G65" s="68">
        <v>1</v>
      </c>
      <c r="H65" s="68">
        <v>22</v>
      </c>
      <c r="I65" s="45">
        <f>SUM(I31:I64)</f>
        <v>29</v>
      </c>
      <c r="J65" s="45">
        <f aca="true" t="shared" si="20" ref="J65:AP65">SUM(J31:J64)</f>
        <v>662</v>
      </c>
      <c r="K65" s="45">
        <f t="shared" si="20"/>
        <v>26</v>
      </c>
      <c r="L65" s="45">
        <f t="shared" si="20"/>
        <v>565</v>
      </c>
      <c r="M65" s="45">
        <f t="shared" si="20"/>
        <v>28</v>
      </c>
      <c r="N65" s="45">
        <f t="shared" si="20"/>
        <v>626</v>
      </c>
      <c r="O65" s="45">
        <f t="shared" si="20"/>
        <v>32</v>
      </c>
      <c r="P65" s="45">
        <f t="shared" si="20"/>
        <v>631</v>
      </c>
      <c r="Q65" s="45">
        <f t="shared" si="20"/>
        <v>115</v>
      </c>
      <c r="R65" s="45">
        <f t="shared" si="20"/>
        <v>2484</v>
      </c>
      <c r="S65" s="45">
        <f t="shared" si="20"/>
        <v>33</v>
      </c>
      <c r="T65" s="45">
        <f t="shared" si="20"/>
        <v>615</v>
      </c>
      <c r="U65" s="45">
        <f t="shared" si="20"/>
        <v>34</v>
      </c>
      <c r="V65" s="45">
        <f t="shared" si="20"/>
        <v>630</v>
      </c>
      <c r="W65" s="45">
        <f t="shared" si="20"/>
        <v>34</v>
      </c>
      <c r="X65" s="45">
        <f t="shared" si="20"/>
        <v>665</v>
      </c>
      <c r="Y65" s="45">
        <f t="shared" si="20"/>
        <v>33</v>
      </c>
      <c r="Z65" s="45">
        <f t="shared" si="20"/>
        <v>648</v>
      </c>
      <c r="AA65" s="45">
        <f t="shared" si="20"/>
        <v>36</v>
      </c>
      <c r="AB65" s="45">
        <f t="shared" si="20"/>
        <v>695</v>
      </c>
      <c r="AC65" s="45">
        <f t="shared" si="20"/>
        <v>170</v>
      </c>
      <c r="AD65" s="45">
        <f t="shared" si="20"/>
        <v>3253</v>
      </c>
      <c r="AE65" s="45">
        <f t="shared" si="20"/>
        <v>0</v>
      </c>
      <c r="AF65" s="45">
        <f t="shared" si="20"/>
        <v>0</v>
      </c>
      <c r="AG65" s="45"/>
      <c r="AH65" s="45"/>
      <c r="AI65" s="45"/>
      <c r="AJ65" s="45"/>
      <c r="AK65" s="45"/>
      <c r="AL65" s="45"/>
      <c r="AM65" s="45"/>
      <c r="AN65" s="45"/>
      <c r="AO65" s="45">
        <f t="shared" si="20"/>
        <v>285</v>
      </c>
      <c r="AP65" s="45">
        <f t="shared" si="20"/>
        <v>5737</v>
      </c>
      <c r="AQ65" s="45"/>
      <c r="AR65" s="110"/>
      <c r="AS65" s="111">
        <f t="shared" si="8"/>
        <v>20.12982456140351</v>
      </c>
      <c r="AT65" s="115">
        <f t="shared" si="9"/>
        <v>5116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2.75">
      <c r="A66" s="13"/>
      <c r="B66" s="13"/>
      <c r="C66" s="69"/>
      <c r="D66" s="69"/>
      <c r="E66" s="69"/>
      <c r="F66" s="69"/>
      <c r="G66" s="69"/>
      <c r="H66" s="69"/>
      <c r="I66" s="30"/>
      <c r="J66" s="13"/>
      <c r="K66" s="30"/>
      <c r="L66" s="13"/>
      <c r="M66" s="30"/>
      <c r="N66" s="13"/>
      <c r="O66" s="30"/>
      <c r="P66" s="13"/>
      <c r="Q66" s="14" t="s">
        <v>86</v>
      </c>
      <c r="R66" s="14"/>
      <c r="S66" s="30"/>
      <c r="T66" s="13"/>
      <c r="U66" s="30"/>
      <c r="V66" s="13"/>
      <c r="W66" s="30"/>
      <c r="X66" s="13"/>
      <c r="Y66" s="13"/>
      <c r="Z66" s="13"/>
      <c r="AA66" s="13"/>
      <c r="AB66" s="13"/>
      <c r="AC66" s="14"/>
      <c r="AD66" s="14"/>
      <c r="AE66" s="14"/>
      <c r="AF66" s="14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21"/>
      <c r="AR66" s="88"/>
      <c r="AS66" s="95"/>
      <c r="AT66" s="117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3.5" thickBot="1">
      <c r="A67" s="3">
        <v>1</v>
      </c>
      <c r="B67" s="11" t="s">
        <v>31</v>
      </c>
      <c r="C67" s="65"/>
      <c r="D67" s="65"/>
      <c r="E67" s="65"/>
      <c r="F67" s="65"/>
      <c r="G67" s="65"/>
      <c r="H67" s="65"/>
      <c r="I67" s="27">
        <v>3</v>
      </c>
      <c r="J67" s="3">
        <v>78</v>
      </c>
      <c r="K67" s="27">
        <v>2</v>
      </c>
      <c r="L67" s="3">
        <v>62</v>
      </c>
      <c r="M67" s="27">
        <v>2</v>
      </c>
      <c r="N67" s="3">
        <v>55</v>
      </c>
      <c r="O67" s="27">
        <v>3</v>
      </c>
      <c r="P67" s="3">
        <v>81</v>
      </c>
      <c r="Q67" s="4">
        <f>O67+M67+K67+I67</f>
        <v>10</v>
      </c>
      <c r="R67" s="4">
        <f>P67+N67+L67+J67</f>
        <v>276</v>
      </c>
      <c r="S67" s="27"/>
      <c r="T67" s="3"/>
      <c r="U67" s="27"/>
      <c r="V67" s="3"/>
      <c r="W67" s="27"/>
      <c r="X67" s="3"/>
      <c r="Y67" s="3"/>
      <c r="Z67" s="3"/>
      <c r="AA67" s="3"/>
      <c r="AB67" s="3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4"/>
      <c r="AN67" s="4"/>
      <c r="AO67" s="4">
        <f>AC67+Q67</f>
        <v>10</v>
      </c>
      <c r="AP67" s="4">
        <f>AN67+R67</f>
        <v>276</v>
      </c>
      <c r="AQ67" s="19"/>
      <c r="AR67" s="86"/>
      <c r="AS67" s="93">
        <f t="shared" si="8"/>
        <v>27.6</v>
      </c>
      <c r="AT67" s="114">
        <f t="shared" si="9"/>
        <v>207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3.5" thickBot="1">
      <c r="A68" s="44"/>
      <c r="B68" s="45" t="s">
        <v>51</v>
      </c>
      <c r="C68" s="68"/>
      <c r="D68" s="68"/>
      <c r="E68" s="71"/>
      <c r="F68" s="71"/>
      <c r="G68" s="71"/>
      <c r="H68" s="71"/>
      <c r="I68" s="45">
        <f aca="true" t="shared" si="21" ref="I68:R68">I67</f>
        <v>3</v>
      </c>
      <c r="J68" s="45">
        <f t="shared" si="21"/>
        <v>78</v>
      </c>
      <c r="K68" s="45">
        <f t="shared" si="21"/>
        <v>2</v>
      </c>
      <c r="L68" s="45">
        <f t="shared" si="21"/>
        <v>62</v>
      </c>
      <c r="M68" s="45">
        <f t="shared" si="21"/>
        <v>2</v>
      </c>
      <c r="N68" s="45">
        <f t="shared" si="21"/>
        <v>55</v>
      </c>
      <c r="O68" s="45">
        <f t="shared" si="21"/>
        <v>3</v>
      </c>
      <c r="P68" s="45">
        <f t="shared" si="21"/>
        <v>81</v>
      </c>
      <c r="Q68" s="45">
        <f t="shared" si="21"/>
        <v>10</v>
      </c>
      <c r="R68" s="45">
        <f t="shared" si="21"/>
        <v>276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f>AO67</f>
        <v>10</v>
      </c>
      <c r="AP68" s="45">
        <f>AP67</f>
        <v>276</v>
      </c>
      <c r="AQ68" s="56"/>
      <c r="AR68" s="89"/>
      <c r="AS68" s="94">
        <f t="shared" si="8"/>
        <v>27.6</v>
      </c>
      <c r="AT68" s="115">
        <f t="shared" si="9"/>
        <v>207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 customHeight="1">
      <c r="A69" s="13"/>
      <c r="B69" s="21"/>
      <c r="C69" s="69"/>
      <c r="D69" s="69"/>
      <c r="E69" s="69"/>
      <c r="F69" s="69"/>
      <c r="G69" s="69"/>
      <c r="H69" s="69"/>
      <c r="I69" s="30"/>
      <c r="J69" s="13"/>
      <c r="K69" s="30"/>
      <c r="L69" s="13"/>
      <c r="M69" s="30"/>
      <c r="N69" s="13"/>
      <c r="O69" s="30"/>
      <c r="P69" s="13"/>
      <c r="Q69" s="14" t="s">
        <v>73</v>
      </c>
      <c r="R69" s="14"/>
      <c r="S69" s="30"/>
      <c r="T69" s="13"/>
      <c r="U69" s="30"/>
      <c r="V69" s="13"/>
      <c r="W69" s="30"/>
      <c r="X69" s="13"/>
      <c r="Y69" s="13"/>
      <c r="Z69" s="13"/>
      <c r="AA69" s="13"/>
      <c r="AB69" s="13"/>
      <c r="AC69" s="14"/>
      <c r="AD69" s="14"/>
      <c r="AE69" s="14"/>
      <c r="AF69" s="14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21"/>
      <c r="AR69" s="88"/>
      <c r="AS69" s="95"/>
      <c r="AT69" s="117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3">
        <v>1</v>
      </c>
      <c r="B70" s="80" t="s">
        <v>93</v>
      </c>
      <c r="C70" s="65"/>
      <c r="D70" s="65"/>
      <c r="E70" s="65">
        <v>1</v>
      </c>
      <c r="F70" s="65">
        <v>23</v>
      </c>
      <c r="G70" s="65">
        <v>1</v>
      </c>
      <c r="H70" s="65">
        <v>27</v>
      </c>
      <c r="I70" s="27">
        <v>1</v>
      </c>
      <c r="J70" s="3">
        <v>14</v>
      </c>
      <c r="K70" s="27">
        <v>1</v>
      </c>
      <c r="L70" s="3">
        <v>13</v>
      </c>
      <c r="M70" s="27">
        <v>1</v>
      </c>
      <c r="N70" s="3">
        <v>19</v>
      </c>
      <c r="O70" s="27">
        <v>1</v>
      </c>
      <c r="P70" s="3">
        <v>18</v>
      </c>
      <c r="Q70" s="4">
        <f aca="true" t="shared" si="22" ref="Q70:R73">I70+K70+M70+O70</f>
        <v>4</v>
      </c>
      <c r="R70" s="4">
        <f t="shared" si="22"/>
        <v>64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4">
        <f>Q70+AC70</f>
        <v>4</v>
      </c>
      <c r="AP70" s="4">
        <f>R70+AD70</f>
        <v>64</v>
      </c>
      <c r="AQ70" s="19">
        <f aca="true" t="shared" si="23" ref="AQ70:AR73">C70+E70+G70</f>
        <v>2</v>
      </c>
      <c r="AR70" s="86">
        <f t="shared" si="23"/>
        <v>50</v>
      </c>
      <c r="AS70" s="92">
        <f t="shared" si="8"/>
        <v>16</v>
      </c>
      <c r="AT70" s="113">
        <f t="shared" si="9"/>
        <v>48</v>
      </c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 customHeight="1">
      <c r="A71" s="3">
        <v>2</v>
      </c>
      <c r="B71" s="80" t="s">
        <v>75</v>
      </c>
      <c r="C71" s="65"/>
      <c r="D71" s="65"/>
      <c r="E71" s="65">
        <v>1</v>
      </c>
      <c r="F71" s="65">
        <v>18</v>
      </c>
      <c r="G71" s="65">
        <v>1</v>
      </c>
      <c r="H71" s="65">
        <v>17</v>
      </c>
      <c r="I71" s="27">
        <v>1</v>
      </c>
      <c r="J71" s="3">
        <v>17</v>
      </c>
      <c r="K71" s="27">
        <v>0</v>
      </c>
      <c r="L71" s="3">
        <v>0</v>
      </c>
      <c r="M71" s="27">
        <v>1</v>
      </c>
      <c r="N71" s="3">
        <v>18</v>
      </c>
      <c r="O71" s="27">
        <v>0</v>
      </c>
      <c r="P71" s="3">
        <v>0</v>
      </c>
      <c r="Q71" s="4">
        <f t="shared" si="22"/>
        <v>2</v>
      </c>
      <c r="R71" s="4">
        <f t="shared" si="22"/>
        <v>35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2</v>
      </c>
      <c r="AP71" s="4">
        <f>R71+AD71</f>
        <v>35</v>
      </c>
      <c r="AQ71" s="19">
        <f t="shared" si="23"/>
        <v>2</v>
      </c>
      <c r="AR71" s="86">
        <f t="shared" si="23"/>
        <v>35</v>
      </c>
      <c r="AS71" s="92">
        <f t="shared" si="8"/>
        <v>17.5</v>
      </c>
      <c r="AT71" s="113">
        <f t="shared" si="9"/>
        <v>26.25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>
      <c r="A72" s="3">
        <v>3</v>
      </c>
      <c r="B72" s="81" t="s">
        <v>94</v>
      </c>
      <c r="C72" s="66"/>
      <c r="D72" s="66"/>
      <c r="E72" s="65">
        <v>1</v>
      </c>
      <c r="F72" s="65">
        <v>16</v>
      </c>
      <c r="G72" s="65">
        <v>1</v>
      </c>
      <c r="H72" s="65">
        <v>14</v>
      </c>
      <c r="I72" s="27">
        <v>0</v>
      </c>
      <c r="J72" s="3">
        <v>0</v>
      </c>
      <c r="K72" s="27">
        <v>1</v>
      </c>
      <c r="L72" s="3">
        <v>13</v>
      </c>
      <c r="M72" s="27">
        <v>0</v>
      </c>
      <c r="N72" s="3">
        <v>0</v>
      </c>
      <c r="O72" s="27">
        <v>1</v>
      </c>
      <c r="P72" s="3">
        <v>13</v>
      </c>
      <c r="Q72" s="4">
        <f t="shared" si="22"/>
        <v>2</v>
      </c>
      <c r="R72" s="4">
        <f t="shared" si="22"/>
        <v>26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AC72+Q72</f>
        <v>2</v>
      </c>
      <c r="AP72" s="4">
        <f>AD72+R72</f>
        <v>26</v>
      </c>
      <c r="AQ72" s="19">
        <f t="shared" si="23"/>
        <v>2</v>
      </c>
      <c r="AR72" s="86">
        <f t="shared" si="23"/>
        <v>30</v>
      </c>
      <c r="AS72" s="92">
        <f t="shared" si="8"/>
        <v>13</v>
      </c>
      <c r="AT72" s="113">
        <f t="shared" si="9"/>
        <v>19.5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" customFormat="1" ht="13.5" thickBot="1">
      <c r="A73" s="11">
        <v>4</v>
      </c>
      <c r="B73" s="79" t="s">
        <v>76</v>
      </c>
      <c r="C73" s="78">
        <v>0</v>
      </c>
      <c r="D73" s="78"/>
      <c r="E73" s="76">
        <v>1</v>
      </c>
      <c r="F73" s="76">
        <v>19</v>
      </c>
      <c r="G73" s="76"/>
      <c r="H73" s="76"/>
      <c r="I73" s="77">
        <v>0</v>
      </c>
      <c r="J73" s="75">
        <v>0</v>
      </c>
      <c r="K73" s="77">
        <v>1</v>
      </c>
      <c r="L73" s="75">
        <v>15</v>
      </c>
      <c r="M73" s="77">
        <v>0</v>
      </c>
      <c r="N73" s="75">
        <v>0</v>
      </c>
      <c r="O73" s="77">
        <v>1</v>
      </c>
      <c r="P73" s="75">
        <v>13</v>
      </c>
      <c r="Q73" s="12">
        <f t="shared" si="22"/>
        <v>2</v>
      </c>
      <c r="R73" s="12">
        <f t="shared" si="22"/>
        <v>28</v>
      </c>
      <c r="S73" s="77"/>
      <c r="T73" s="75"/>
      <c r="U73" s="77"/>
      <c r="V73" s="75"/>
      <c r="W73" s="77"/>
      <c r="X73" s="75"/>
      <c r="Y73" s="75"/>
      <c r="Z73" s="75"/>
      <c r="AA73" s="75"/>
      <c r="AB73" s="75"/>
      <c r="AC73" s="15"/>
      <c r="AD73" s="15"/>
      <c r="AE73" s="15"/>
      <c r="AF73" s="15"/>
      <c r="AG73" s="75"/>
      <c r="AH73" s="75"/>
      <c r="AI73" s="75"/>
      <c r="AJ73" s="75"/>
      <c r="AK73" s="75"/>
      <c r="AL73" s="75"/>
      <c r="AM73" s="15"/>
      <c r="AN73" s="15"/>
      <c r="AO73" s="12">
        <f>AC73+Q73</f>
        <v>2</v>
      </c>
      <c r="AP73" s="12">
        <f>AD73+R73</f>
        <v>28</v>
      </c>
      <c r="AQ73" s="105">
        <f t="shared" si="23"/>
        <v>1</v>
      </c>
      <c r="AR73" s="106">
        <f t="shared" si="23"/>
        <v>19</v>
      </c>
      <c r="AS73" s="93">
        <f t="shared" si="8"/>
        <v>14</v>
      </c>
      <c r="AT73" s="113">
        <f t="shared" si="9"/>
        <v>21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04" customFormat="1" ht="12" thickBot="1">
      <c r="A74" s="82"/>
      <c r="B74" s="101" t="s">
        <v>59</v>
      </c>
      <c r="C74" s="102">
        <f aca="true" t="shared" si="24" ref="C74:R74">SUM(C70:C73)</f>
        <v>0</v>
      </c>
      <c r="D74" s="102">
        <f t="shared" si="24"/>
        <v>0</v>
      </c>
      <c r="E74" s="102">
        <f t="shared" si="24"/>
        <v>4</v>
      </c>
      <c r="F74" s="102">
        <f t="shared" si="24"/>
        <v>76</v>
      </c>
      <c r="G74" s="102">
        <f t="shared" si="24"/>
        <v>3</v>
      </c>
      <c r="H74" s="102">
        <f t="shared" si="24"/>
        <v>58</v>
      </c>
      <c r="I74" s="102">
        <f t="shared" si="24"/>
        <v>2</v>
      </c>
      <c r="J74" s="102">
        <f t="shared" si="24"/>
        <v>31</v>
      </c>
      <c r="K74" s="102">
        <f t="shared" si="24"/>
        <v>3</v>
      </c>
      <c r="L74" s="102">
        <f t="shared" si="24"/>
        <v>41</v>
      </c>
      <c r="M74" s="102">
        <f t="shared" si="24"/>
        <v>2</v>
      </c>
      <c r="N74" s="102">
        <f t="shared" si="24"/>
        <v>37</v>
      </c>
      <c r="O74" s="102">
        <f t="shared" si="24"/>
        <v>3</v>
      </c>
      <c r="P74" s="102">
        <f t="shared" si="24"/>
        <v>44</v>
      </c>
      <c r="Q74" s="102">
        <f t="shared" si="24"/>
        <v>10</v>
      </c>
      <c r="R74" s="102">
        <f t="shared" si="24"/>
        <v>153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>
        <f>SUM(AO70:AO73)</f>
        <v>10</v>
      </c>
      <c r="AP74" s="102">
        <f>SUM(AP70:AP73)</f>
        <v>153</v>
      </c>
      <c r="AQ74" s="102">
        <f>SUM(AQ70:AQ73)</f>
        <v>7</v>
      </c>
      <c r="AR74" s="102">
        <f>SUM(AR70:AR73)</f>
        <v>134</v>
      </c>
      <c r="AS74" s="107">
        <f t="shared" si="8"/>
        <v>15.3</v>
      </c>
      <c r="AT74" s="118">
        <f t="shared" si="9"/>
        <v>114.75</v>
      </c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</row>
    <row r="75" spans="1:68" s="43" customFormat="1" ht="13.5" thickBot="1">
      <c r="A75" s="47"/>
      <c r="B75" s="46" t="s">
        <v>32</v>
      </c>
      <c r="C75" s="108">
        <f>C74+C68+C65+C29</f>
        <v>0</v>
      </c>
      <c r="D75" s="108">
        <f aca="true" t="shared" si="25" ref="D75:AG75">D74+D68+D65+D29</f>
        <v>0</v>
      </c>
      <c r="E75" s="108">
        <f t="shared" si="25"/>
        <v>7</v>
      </c>
      <c r="F75" s="108">
        <f t="shared" si="25"/>
        <v>134</v>
      </c>
      <c r="G75" s="108">
        <f t="shared" si="25"/>
        <v>4</v>
      </c>
      <c r="H75" s="108">
        <f t="shared" si="25"/>
        <v>80</v>
      </c>
      <c r="I75" s="108">
        <f t="shared" si="25"/>
        <v>51</v>
      </c>
      <c r="J75" s="108">
        <f t="shared" si="25"/>
        <v>1217</v>
      </c>
      <c r="K75" s="108">
        <f t="shared" si="25"/>
        <v>52</v>
      </c>
      <c r="L75" s="108">
        <f t="shared" si="25"/>
        <v>1192</v>
      </c>
      <c r="M75" s="108">
        <f t="shared" si="25"/>
        <v>49</v>
      </c>
      <c r="N75" s="108">
        <f t="shared" si="25"/>
        <v>1177</v>
      </c>
      <c r="O75" s="108">
        <f t="shared" si="25"/>
        <v>57</v>
      </c>
      <c r="P75" s="108">
        <f t="shared" si="25"/>
        <v>1227</v>
      </c>
      <c r="Q75" s="108">
        <f t="shared" si="25"/>
        <v>209</v>
      </c>
      <c r="R75" s="108">
        <f t="shared" si="25"/>
        <v>4813</v>
      </c>
      <c r="S75" s="108">
        <f t="shared" si="25"/>
        <v>54</v>
      </c>
      <c r="T75" s="108">
        <f t="shared" si="25"/>
        <v>1106</v>
      </c>
      <c r="U75" s="108">
        <f t="shared" si="25"/>
        <v>58</v>
      </c>
      <c r="V75" s="108">
        <f t="shared" si="25"/>
        <v>1212</v>
      </c>
      <c r="W75" s="108">
        <f t="shared" si="25"/>
        <v>58</v>
      </c>
      <c r="X75" s="108">
        <f t="shared" si="25"/>
        <v>1214</v>
      </c>
      <c r="Y75" s="108">
        <f t="shared" si="25"/>
        <v>54</v>
      </c>
      <c r="Z75" s="108">
        <f t="shared" si="25"/>
        <v>1153</v>
      </c>
      <c r="AA75" s="108">
        <f t="shared" si="25"/>
        <v>60</v>
      </c>
      <c r="AB75" s="108">
        <f t="shared" si="25"/>
        <v>1314</v>
      </c>
      <c r="AC75" s="108">
        <f t="shared" si="25"/>
        <v>284</v>
      </c>
      <c r="AD75" s="108">
        <f t="shared" si="25"/>
        <v>5999</v>
      </c>
      <c r="AE75" s="108">
        <f t="shared" si="25"/>
        <v>0</v>
      </c>
      <c r="AF75" s="108">
        <f t="shared" si="25"/>
        <v>0</v>
      </c>
      <c r="AG75" s="108">
        <f t="shared" si="25"/>
        <v>22</v>
      </c>
      <c r="AH75" s="108">
        <f aca="true" t="shared" si="26" ref="AH75:AR75">AH74+AH68+AH65+AH29</f>
        <v>565</v>
      </c>
      <c r="AI75" s="108">
        <f t="shared" si="26"/>
        <v>16</v>
      </c>
      <c r="AJ75" s="108">
        <f t="shared" si="26"/>
        <v>348</v>
      </c>
      <c r="AK75" s="108">
        <f t="shared" si="26"/>
        <v>20</v>
      </c>
      <c r="AL75" s="108">
        <f t="shared" si="26"/>
        <v>424</v>
      </c>
      <c r="AM75" s="108">
        <f t="shared" si="26"/>
        <v>58</v>
      </c>
      <c r="AN75" s="108">
        <f t="shared" si="26"/>
        <v>1337</v>
      </c>
      <c r="AO75" s="108">
        <f t="shared" si="26"/>
        <v>551</v>
      </c>
      <c r="AP75" s="108">
        <f>AP74+AP68+AP65+AP29</f>
        <v>12149</v>
      </c>
      <c r="AQ75" s="108">
        <f t="shared" si="26"/>
        <v>7</v>
      </c>
      <c r="AR75" s="108">
        <f t="shared" si="26"/>
        <v>134</v>
      </c>
      <c r="AS75" s="109">
        <f t="shared" si="8"/>
        <v>22.049001814882033</v>
      </c>
      <c r="AT75" s="115">
        <f>(R75*0.75)+(AD75*1)+(AN75*1.22)</f>
        <v>11239.89</v>
      </c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1:68" ht="12.75">
      <c r="A76" s="18"/>
      <c r="B76" s="18"/>
      <c r="C76" s="18"/>
      <c r="D76" s="18"/>
      <c r="E76" s="18"/>
      <c r="F76" s="18"/>
      <c r="G76" s="18"/>
      <c r="H76" s="18"/>
      <c r="I76" s="41"/>
      <c r="J76" s="41"/>
      <c r="K76" s="41"/>
      <c r="L76" s="41"/>
      <c r="M76" s="41"/>
      <c r="N76" s="41"/>
      <c r="O76" s="4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18"/>
      <c r="AO76" s="24"/>
      <c r="AP76" s="24"/>
      <c r="AQ76" s="18"/>
      <c r="AR76" s="18"/>
      <c r="AS76" s="96"/>
      <c r="AT76" s="119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731"/>
      <c r="AO77" s="731"/>
      <c r="AP77" s="731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Q79" s="18"/>
      <c r="AR79" s="18"/>
      <c r="AS79" s="96"/>
      <c r="AT79" s="119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1:68" s="99" customFormat="1" ht="12.75">
      <c r="A80" s="97"/>
      <c r="B80" s="60" t="s">
        <v>101</v>
      </c>
      <c r="C80" s="97"/>
      <c r="D80" s="97"/>
      <c r="E80" s="97"/>
      <c r="F80" s="97"/>
      <c r="G80" s="97"/>
      <c r="H80" s="97"/>
      <c r="I80" s="98"/>
      <c r="J80" s="97"/>
      <c r="K80" s="98"/>
      <c r="L80" s="97"/>
      <c r="M80" s="98"/>
      <c r="N80" s="97"/>
      <c r="O80" s="98"/>
      <c r="P80" s="97"/>
      <c r="Q80" s="60"/>
      <c r="R80" s="60"/>
      <c r="S80" s="98"/>
      <c r="T80" s="97"/>
      <c r="U80" s="98"/>
      <c r="V80" s="97"/>
      <c r="W80" s="98"/>
      <c r="X80" s="60" t="s">
        <v>102</v>
      </c>
      <c r="Y80" s="97"/>
      <c r="Z80" s="97"/>
      <c r="AA80" s="97"/>
      <c r="AB80" s="97"/>
      <c r="AC80" s="60"/>
      <c r="AD80" s="60"/>
      <c r="AE80" s="60"/>
      <c r="AF80" s="60"/>
      <c r="AG80" s="97"/>
      <c r="AH80" s="97"/>
      <c r="AI80" s="97"/>
      <c r="AJ80" s="97"/>
      <c r="AK80" s="97"/>
      <c r="AL80" s="97"/>
      <c r="AM80" s="97"/>
      <c r="AN80" s="97"/>
      <c r="AO80" s="60"/>
      <c r="AP80" s="60"/>
      <c r="AQ80" s="97"/>
      <c r="AR80" s="97"/>
      <c r="AS80" s="100"/>
      <c r="AT80" s="120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</row>
    <row r="81" spans="1:68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Q81" s="18"/>
      <c r="AR81" s="18"/>
      <c r="AS81" s="96"/>
      <c r="AT81" s="119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1:68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43:68" ht="12.75"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43:68" ht="12.75"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2:68" ht="12.75">
      <c r="B86" s="2"/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43:68" ht="12.75"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  <row r="105" spans="43:68" ht="12.75">
      <c r="AQ105" s="18"/>
      <c r="AR105" s="18"/>
      <c r="AS105" s="96"/>
      <c r="AT105" s="119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</row>
  </sheetData>
  <sheetProtection/>
  <mergeCells count="9">
    <mergeCell ref="AN77:AP77"/>
    <mergeCell ref="G7:H7"/>
    <mergeCell ref="E7:F7"/>
    <mergeCell ref="AT7:AT8"/>
    <mergeCell ref="AS7:AS8"/>
    <mergeCell ref="R5:AA5"/>
    <mergeCell ref="R4:Z4"/>
    <mergeCell ref="C7:D7"/>
    <mergeCell ref="AQ7:AR7"/>
  </mergeCells>
  <printOptions/>
  <pageMargins left="0.2" right="0.19" top="0.46" bottom="0.17" header="0.43" footer="0.17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Q105"/>
  <sheetViews>
    <sheetView zoomScalePageLayoutView="0" workbookViewId="0" topLeftCell="A55">
      <selection activeCell="AC54" sqref="AC54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4.1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1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0" style="0" hidden="1" customWidth="1"/>
    <col min="44" max="44" width="2.375" style="0" customWidth="1"/>
    <col min="45" max="45" width="3.75390625" style="0" customWidth="1"/>
    <col min="46" max="46" width="3.125" style="91" customWidth="1"/>
    <col min="47" max="47" width="5.75390625" style="112" customWidth="1"/>
  </cols>
  <sheetData>
    <row r="1" spans="2:45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  <c r="AS1" s="9"/>
    </row>
    <row r="2" spans="2:45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  <c r="AS2" s="9"/>
    </row>
    <row r="3" spans="2:45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  <c r="AS3" s="9"/>
    </row>
    <row r="4" spans="1:45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121" t="s">
        <v>77</v>
      </c>
      <c r="S4" s="39"/>
      <c r="T4" s="25"/>
      <c r="U4" s="32"/>
      <c r="V4" s="25"/>
      <c r="W4" s="32"/>
      <c r="X4" s="25"/>
      <c r="Y4" s="25"/>
      <c r="Z4" s="25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  <c r="AS4" s="9"/>
    </row>
    <row r="5" spans="1:44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122" t="s">
        <v>104</v>
      </c>
      <c r="S5" s="39"/>
      <c r="T5" s="123"/>
      <c r="U5" s="32"/>
      <c r="V5" s="25"/>
      <c r="W5" s="32"/>
      <c r="X5" s="25"/>
      <c r="Y5" s="25"/>
      <c r="Z5" s="25"/>
      <c r="AA5" s="25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  <c r="AR5" s="9"/>
    </row>
    <row r="6" spans="1:44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  <c r="AR6" s="9"/>
    </row>
    <row r="7" spans="1:69" s="1" customFormat="1" ht="12.75">
      <c r="A7" s="3" t="s">
        <v>0</v>
      </c>
      <c r="B7" s="20"/>
      <c r="C7" s="743" t="s">
        <v>64</v>
      </c>
      <c r="D7" s="744"/>
      <c r="E7" s="743" t="s">
        <v>65</v>
      </c>
      <c r="F7" s="744"/>
      <c r="G7" s="745" t="s">
        <v>48</v>
      </c>
      <c r="H7" s="746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4" t="s">
        <v>7</v>
      </c>
      <c r="R7" s="4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4" t="s">
        <v>36</v>
      </c>
      <c r="AD7" s="4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3" t="s">
        <v>37</v>
      </c>
      <c r="AN7" s="3"/>
      <c r="AO7" s="4" t="s">
        <v>38</v>
      </c>
      <c r="AP7" s="4"/>
      <c r="AQ7" s="16"/>
      <c r="AR7" s="736" t="s">
        <v>69</v>
      </c>
      <c r="AS7" s="737"/>
      <c r="AT7" s="739" t="s">
        <v>84</v>
      </c>
      <c r="AU7" s="740" t="s">
        <v>100</v>
      </c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6" t="s">
        <v>1</v>
      </c>
      <c r="R8" s="6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6" t="s">
        <v>1</v>
      </c>
      <c r="AD8" s="6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5" t="s">
        <v>1</v>
      </c>
      <c r="AN8" s="5" t="s">
        <v>2</v>
      </c>
      <c r="AO8" s="6" t="s">
        <v>1</v>
      </c>
      <c r="AP8" s="6" t="s">
        <v>2</v>
      </c>
      <c r="AQ8" s="16"/>
      <c r="AR8" s="53" t="s">
        <v>67</v>
      </c>
      <c r="AS8" s="84" t="s">
        <v>68</v>
      </c>
      <c r="AT8" s="739"/>
      <c r="AU8" s="741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</row>
    <row r="9" spans="1:69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49">
        <v>17</v>
      </c>
      <c r="R9" s="49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48">
        <v>29</v>
      </c>
      <c r="AD9" s="48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48">
        <v>39</v>
      </c>
      <c r="AN9" s="48">
        <v>40</v>
      </c>
      <c r="AO9" s="48">
        <v>41</v>
      </c>
      <c r="AP9" s="48">
        <v>42</v>
      </c>
      <c r="AQ9" s="50"/>
      <c r="AS9" s="50"/>
      <c r="AT9" s="92"/>
      <c r="AU9" s="113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</row>
    <row r="10" spans="1:69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6"/>
      <c r="R10" s="6"/>
      <c r="S10" s="34" t="s">
        <v>44</v>
      </c>
      <c r="T10" s="10"/>
      <c r="U10" s="37"/>
      <c r="V10" s="10"/>
      <c r="W10" s="7"/>
      <c r="X10" s="5"/>
      <c r="Y10" s="5"/>
      <c r="Z10" s="5"/>
      <c r="AA10" s="5"/>
      <c r="AB10" s="5"/>
      <c r="AC10" s="6"/>
      <c r="AD10" s="6"/>
      <c r="AE10" s="6"/>
      <c r="AF10" s="6"/>
      <c r="AG10" s="5"/>
      <c r="AH10" s="5"/>
      <c r="AI10" s="5"/>
      <c r="AJ10" s="5"/>
      <c r="AK10" s="5"/>
      <c r="AL10" s="5"/>
      <c r="AM10" s="5"/>
      <c r="AN10" s="5"/>
      <c r="AO10" s="6"/>
      <c r="AP10" s="6"/>
      <c r="AQ10" s="16"/>
      <c r="AS10" s="16"/>
      <c r="AT10" s="92"/>
      <c r="AU10" s="113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</row>
    <row r="11" spans="1:69" s="1" customFormat="1" ht="11.25" customHeight="1">
      <c r="A11" s="3"/>
      <c r="B11" s="3" t="s">
        <v>57</v>
      </c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6"/>
      <c r="R11" s="6"/>
      <c r="S11" s="34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Q11" s="16"/>
      <c r="AS11" s="16"/>
      <c r="AT11" s="92"/>
      <c r="AU11" s="113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</row>
    <row r="12" spans="1:69" s="1" customFormat="1" ht="12.75">
      <c r="A12" s="3">
        <v>1</v>
      </c>
      <c r="B12" s="3" t="s">
        <v>8</v>
      </c>
      <c r="C12" s="65"/>
      <c r="D12" s="65"/>
      <c r="E12" s="65"/>
      <c r="F12" s="65"/>
      <c r="G12" s="65"/>
      <c r="H12" s="65"/>
      <c r="I12" s="27">
        <v>4</v>
      </c>
      <c r="J12" s="3">
        <v>104</v>
      </c>
      <c r="K12" s="27">
        <v>3</v>
      </c>
      <c r="L12" s="3">
        <v>80</v>
      </c>
      <c r="M12" s="27">
        <v>3</v>
      </c>
      <c r="N12" s="3">
        <v>86</v>
      </c>
      <c r="O12" s="27">
        <v>4</v>
      </c>
      <c r="P12" s="20">
        <v>96</v>
      </c>
      <c r="Q12" s="40">
        <f>I12+K12+M12+O12</f>
        <v>14</v>
      </c>
      <c r="R12" s="4">
        <f>J12+L12+N12+P12</f>
        <v>366</v>
      </c>
      <c r="S12" s="35">
        <v>2</v>
      </c>
      <c r="T12" s="3">
        <v>58</v>
      </c>
      <c r="U12" s="27">
        <v>3</v>
      </c>
      <c r="V12" s="3">
        <v>75</v>
      </c>
      <c r="W12" s="27">
        <v>2</v>
      </c>
      <c r="X12" s="3">
        <v>59</v>
      </c>
      <c r="Y12" s="3">
        <v>2</v>
      </c>
      <c r="Z12" s="3">
        <v>61</v>
      </c>
      <c r="AA12" s="3">
        <v>2</v>
      </c>
      <c r="AB12" s="3">
        <v>58</v>
      </c>
      <c r="AC12" s="4">
        <f>S12+U12+W12+Y12+AA12</f>
        <v>11</v>
      </c>
      <c r="AD12" s="4">
        <f>T12+V12+X12+Z12+AB12</f>
        <v>311</v>
      </c>
      <c r="AE12" s="4"/>
      <c r="AF12" s="4"/>
      <c r="AG12" s="3">
        <v>4</v>
      </c>
      <c r="AH12" s="3">
        <v>84</v>
      </c>
      <c r="AI12" s="3">
        <v>3</v>
      </c>
      <c r="AJ12" s="3">
        <v>69</v>
      </c>
      <c r="AK12" s="3">
        <v>3</v>
      </c>
      <c r="AL12" s="3">
        <v>67</v>
      </c>
      <c r="AM12" s="4">
        <f>AG12+AI12+AK12</f>
        <v>10</v>
      </c>
      <c r="AN12" s="4">
        <f>AL12+AJ12+AH12</f>
        <v>220</v>
      </c>
      <c r="AO12" s="4">
        <f>AM12+AE12+AC12+Q12</f>
        <v>35</v>
      </c>
      <c r="AP12" s="4">
        <f>AN12+AF12+AD12+R12</f>
        <v>897</v>
      </c>
      <c r="AQ12" s="16"/>
      <c r="AS12" s="16"/>
      <c r="AT12" s="92">
        <f>AP12/AO12</f>
        <v>25.62857142857143</v>
      </c>
      <c r="AU12" s="113">
        <f>(R12*0.75)+(AD12*1)+(AN12*1.22)</f>
        <v>853.9</v>
      </c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</row>
    <row r="13" spans="1:69" s="1" customFormat="1" ht="12.75">
      <c r="A13" s="3">
        <v>2</v>
      </c>
      <c r="B13" s="3" t="s">
        <v>9</v>
      </c>
      <c r="C13" s="65"/>
      <c r="D13" s="65"/>
      <c r="E13" s="65"/>
      <c r="F13" s="65"/>
      <c r="G13" s="65"/>
      <c r="H13" s="65"/>
      <c r="I13" s="27">
        <v>2</v>
      </c>
      <c r="J13" s="3">
        <v>56</v>
      </c>
      <c r="K13" s="27">
        <v>3</v>
      </c>
      <c r="L13" s="3">
        <v>71</v>
      </c>
      <c r="M13" s="27">
        <v>2</v>
      </c>
      <c r="N13" s="3">
        <v>53</v>
      </c>
      <c r="O13" s="27">
        <v>2</v>
      </c>
      <c r="P13" s="20">
        <v>43</v>
      </c>
      <c r="Q13" s="40">
        <f aca="true" t="shared" si="0" ref="Q13:R28">I13+K13+M13+O13</f>
        <v>9</v>
      </c>
      <c r="R13" s="4">
        <f t="shared" si="0"/>
        <v>223</v>
      </c>
      <c r="S13" s="35">
        <v>2</v>
      </c>
      <c r="T13" s="3">
        <v>54</v>
      </c>
      <c r="U13" s="27">
        <v>2</v>
      </c>
      <c r="V13" s="3">
        <v>46</v>
      </c>
      <c r="W13" s="27">
        <v>2</v>
      </c>
      <c r="X13" s="3">
        <v>58</v>
      </c>
      <c r="Y13" s="3">
        <v>2</v>
      </c>
      <c r="Z13" s="3">
        <v>50</v>
      </c>
      <c r="AA13" s="3">
        <v>2</v>
      </c>
      <c r="AB13" s="3">
        <v>62</v>
      </c>
      <c r="AC13" s="4">
        <f aca="true" t="shared" si="1" ref="AC13:AD28">S13+U13+W13+Y13+AA13</f>
        <v>10</v>
      </c>
      <c r="AD13" s="4">
        <f t="shared" si="1"/>
        <v>270</v>
      </c>
      <c r="AE13" s="4"/>
      <c r="AF13" s="4"/>
      <c r="AG13" s="3">
        <v>2</v>
      </c>
      <c r="AH13" s="3">
        <v>60</v>
      </c>
      <c r="AI13" s="3">
        <v>2</v>
      </c>
      <c r="AJ13" s="3">
        <v>55</v>
      </c>
      <c r="AK13" s="3">
        <v>3</v>
      </c>
      <c r="AL13" s="3">
        <v>62</v>
      </c>
      <c r="AM13" s="4">
        <f aca="true" t="shared" si="2" ref="AM13:AM28">AG13+AI13+AK13</f>
        <v>7</v>
      </c>
      <c r="AN13" s="4">
        <f aca="true" t="shared" si="3" ref="AN13:AN28">AL13+AJ13+AH13</f>
        <v>177</v>
      </c>
      <c r="AO13" s="4">
        <f aca="true" t="shared" si="4" ref="AO13:AP28">AM13+AE13+AC13+Q13</f>
        <v>26</v>
      </c>
      <c r="AP13" s="4">
        <f t="shared" si="4"/>
        <v>670</v>
      </c>
      <c r="AQ13" s="16"/>
      <c r="AS13" s="16"/>
      <c r="AT13" s="92">
        <f aca="true" t="shared" si="5" ref="AT13:AT75">AP13/AO13</f>
        <v>25.76923076923077</v>
      </c>
      <c r="AU13" s="113">
        <f aca="true" t="shared" si="6" ref="AU13:AU74">(R13*0.75)+(AD13*1)+(AN13*1.22)</f>
        <v>653.19</v>
      </c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</row>
    <row r="14" spans="1:69" s="1" customFormat="1" ht="12.75">
      <c r="A14" s="3">
        <v>3</v>
      </c>
      <c r="B14" s="3" t="s">
        <v>10</v>
      </c>
      <c r="C14" s="65"/>
      <c r="D14" s="65"/>
      <c r="E14" s="65"/>
      <c r="F14" s="65"/>
      <c r="G14" s="65"/>
      <c r="H14" s="65"/>
      <c r="I14" s="27"/>
      <c r="J14" s="3">
        <v>10</v>
      </c>
      <c r="K14" s="27"/>
      <c r="L14" s="3"/>
      <c r="M14" s="27">
        <v>1</v>
      </c>
      <c r="N14" s="3">
        <v>20</v>
      </c>
      <c r="O14" s="27"/>
      <c r="P14" s="20"/>
      <c r="Q14" s="40">
        <f t="shared" si="0"/>
        <v>1</v>
      </c>
      <c r="R14" s="4">
        <f t="shared" si="0"/>
        <v>30</v>
      </c>
      <c r="S14" s="35">
        <v>1</v>
      </c>
      <c r="T14" s="3">
        <v>18</v>
      </c>
      <c r="U14" s="27"/>
      <c r="V14" s="3"/>
      <c r="W14" s="27">
        <v>1</v>
      </c>
      <c r="X14" s="3">
        <v>15</v>
      </c>
      <c r="Y14" s="3"/>
      <c r="Z14" s="3"/>
      <c r="AA14" s="3">
        <v>1</v>
      </c>
      <c r="AB14" s="3">
        <v>13</v>
      </c>
      <c r="AC14" s="4">
        <f t="shared" si="1"/>
        <v>3</v>
      </c>
      <c r="AD14" s="4">
        <f t="shared" si="1"/>
        <v>46</v>
      </c>
      <c r="AE14" s="4"/>
      <c r="AF14" s="4"/>
      <c r="AG14" s="3"/>
      <c r="AH14" s="3"/>
      <c r="AI14" s="3"/>
      <c r="AJ14" s="3"/>
      <c r="AK14" s="3">
        <v>1</v>
      </c>
      <c r="AL14" s="3">
        <v>15</v>
      </c>
      <c r="AM14" s="4">
        <f t="shared" si="2"/>
        <v>1</v>
      </c>
      <c r="AN14" s="4">
        <f t="shared" si="3"/>
        <v>15</v>
      </c>
      <c r="AO14" s="4">
        <f t="shared" si="4"/>
        <v>5</v>
      </c>
      <c r="AP14" s="4">
        <f t="shared" si="4"/>
        <v>91</v>
      </c>
      <c r="AQ14" s="16"/>
      <c r="AS14" s="16"/>
      <c r="AT14" s="92">
        <f t="shared" si="5"/>
        <v>18.2</v>
      </c>
      <c r="AU14" s="113">
        <f t="shared" si="6"/>
        <v>86.8</v>
      </c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</row>
    <row r="15" spans="1:69" s="1" customFormat="1" ht="12.75">
      <c r="A15" s="3">
        <v>4</v>
      </c>
      <c r="B15" s="3" t="s">
        <v>11</v>
      </c>
      <c r="C15" s="65"/>
      <c r="D15" s="65"/>
      <c r="E15" s="65"/>
      <c r="F15" s="65"/>
      <c r="G15" s="65"/>
      <c r="H15" s="65"/>
      <c r="I15" s="27">
        <v>1</v>
      </c>
      <c r="J15" s="3">
        <v>25</v>
      </c>
      <c r="K15" s="27">
        <v>1</v>
      </c>
      <c r="L15" s="3">
        <v>26</v>
      </c>
      <c r="M15" s="27">
        <v>1</v>
      </c>
      <c r="N15" s="3">
        <v>25</v>
      </c>
      <c r="O15" s="27">
        <v>1</v>
      </c>
      <c r="P15" s="20">
        <v>21</v>
      </c>
      <c r="Q15" s="40">
        <f t="shared" si="0"/>
        <v>4</v>
      </c>
      <c r="R15" s="4">
        <f t="shared" si="0"/>
        <v>97</v>
      </c>
      <c r="S15" s="35">
        <v>2</v>
      </c>
      <c r="T15" s="3">
        <v>44</v>
      </c>
      <c r="U15" s="27">
        <v>1</v>
      </c>
      <c r="V15" s="3">
        <v>20</v>
      </c>
      <c r="W15" s="27">
        <v>2</v>
      </c>
      <c r="X15" s="3">
        <v>53</v>
      </c>
      <c r="Y15" s="3">
        <v>2</v>
      </c>
      <c r="Z15" s="3">
        <v>40</v>
      </c>
      <c r="AA15" s="3">
        <v>2</v>
      </c>
      <c r="AB15" s="3">
        <v>38</v>
      </c>
      <c r="AC15" s="4">
        <f t="shared" si="1"/>
        <v>9</v>
      </c>
      <c r="AD15" s="4">
        <f t="shared" si="1"/>
        <v>195</v>
      </c>
      <c r="AE15" s="4"/>
      <c r="AF15" s="4"/>
      <c r="AG15" s="3"/>
      <c r="AH15" s="3"/>
      <c r="AI15" s="3">
        <v>2</v>
      </c>
      <c r="AJ15" s="3">
        <v>39</v>
      </c>
      <c r="AK15" s="3">
        <v>2</v>
      </c>
      <c r="AL15" s="3">
        <v>44</v>
      </c>
      <c r="AM15" s="4">
        <f t="shared" si="2"/>
        <v>4</v>
      </c>
      <c r="AN15" s="4">
        <f t="shared" si="3"/>
        <v>83</v>
      </c>
      <c r="AO15" s="4">
        <f t="shared" si="4"/>
        <v>17</v>
      </c>
      <c r="AP15" s="4">
        <f t="shared" si="4"/>
        <v>375</v>
      </c>
      <c r="AQ15" s="16"/>
      <c r="AS15" s="16"/>
      <c r="AT15" s="92">
        <f t="shared" si="5"/>
        <v>22.058823529411764</v>
      </c>
      <c r="AU15" s="113">
        <f t="shared" si="6"/>
        <v>369.01</v>
      </c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</row>
    <row r="16" spans="1:69" s="1" customFormat="1" ht="12.75">
      <c r="A16" s="3">
        <v>5</v>
      </c>
      <c r="B16" s="3" t="s">
        <v>87</v>
      </c>
      <c r="C16" s="65"/>
      <c r="D16" s="65"/>
      <c r="E16" s="65"/>
      <c r="F16" s="65"/>
      <c r="G16" s="65"/>
      <c r="H16" s="65"/>
      <c r="I16" s="27">
        <v>1</v>
      </c>
      <c r="J16" s="3">
        <v>26</v>
      </c>
      <c r="K16" s="27">
        <v>2</v>
      </c>
      <c r="L16" s="3">
        <v>46</v>
      </c>
      <c r="M16" s="27">
        <v>1</v>
      </c>
      <c r="N16" s="3">
        <v>28</v>
      </c>
      <c r="O16" s="27">
        <v>1</v>
      </c>
      <c r="P16" s="20">
        <v>22</v>
      </c>
      <c r="Q16" s="40">
        <f t="shared" si="0"/>
        <v>5</v>
      </c>
      <c r="R16" s="4">
        <f t="shared" si="0"/>
        <v>122</v>
      </c>
      <c r="S16" s="35">
        <v>2</v>
      </c>
      <c r="T16" s="3">
        <v>41</v>
      </c>
      <c r="U16" s="27">
        <v>2</v>
      </c>
      <c r="V16" s="3">
        <v>36</v>
      </c>
      <c r="W16" s="27">
        <v>2</v>
      </c>
      <c r="X16" s="3">
        <v>41</v>
      </c>
      <c r="Y16" s="3">
        <v>2</v>
      </c>
      <c r="Z16" s="3">
        <v>47</v>
      </c>
      <c r="AA16" s="3">
        <v>2</v>
      </c>
      <c r="AB16" s="3">
        <v>57</v>
      </c>
      <c r="AC16" s="4">
        <f t="shared" si="1"/>
        <v>10</v>
      </c>
      <c r="AD16" s="4">
        <f t="shared" si="1"/>
        <v>222</v>
      </c>
      <c r="AE16" s="4"/>
      <c r="AF16" s="4"/>
      <c r="AG16" s="3">
        <v>2</v>
      </c>
      <c r="AH16" s="3">
        <v>45</v>
      </c>
      <c r="AI16" s="3">
        <v>2</v>
      </c>
      <c r="AJ16" s="3">
        <v>47</v>
      </c>
      <c r="AK16" s="3"/>
      <c r="AL16" s="3"/>
      <c r="AM16" s="4">
        <f t="shared" si="2"/>
        <v>4</v>
      </c>
      <c r="AN16" s="4">
        <f t="shared" si="3"/>
        <v>92</v>
      </c>
      <c r="AO16" s="4">
        <f t="shared" si="4"/>
        <v>19</v>
      </c>
      <c r="AP16" s="4">
        <f t="shared" si="4"/>
        <v>436</v>
      </c>
      <c r="AQ16" s="16"/>
      <c r="AS16" s="16"/>
      <c r="AT16" s="92">
        <f t="shared" si="5"/>
        <v>22.94736842105263</v>
      </c>
      <c r="AU16" s="113">
        <f t="shared" si="6"/>
        <v>425.74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</row>
    <row r="17" spans="1:69" s="1" customFormat="1" ht="12.75">
      <c r="A17" s="3">
        <v>6</v>
      </c>
      <c r="B17" s="3" t="s">
        <v>88</v>
      </c>
      <c r="C17" s="65"/>
      <c r="D17" s="65"/>
      <c r="E17" s="65"/>
      <c r="F17" s="65"/>
      <c r="G17" s="65"/>
      <c r="H17" s="65"/>
      <c r="I17" s="27">
        <v>2</v>
      </c>
      <c r="J17" s="3">
        <v>58</v>
      </c>
      <c r="K17" s="27">
        <v>2</v>
      </c>
      <c r="L17" s="3">
        <v>55</v>
      </c>
      <c r="M17" s="27">
        <v>2</v>
      </c>
      <c r="N17" s="3">
        <v>45</v>
      </c>
      <c r="O17" s="27">
        <v>2</v>
      </c>
      <c r="P17" s="20">
        <v>44</v>
      </c>
      <c r="Q17" s="40">
        <f t="shared" si="0"/>
        <v>8</v>
      </c>
      <c r="R17" s="4">
        <f t="shared" si="0"/>
        <v>202</v>
      </c>
      <c r="S17" s="35">
        <v>2</v>
      </c>
      <c r="T17" s="3">
        <v>57</v>
      </c>
      <c r="U17" s="27">
        <v>2</v>
      </c>
      <c r="V17" s="3">
        <v>49</v>
      </c>
      <c r="W17" s="27">
        <v>2</v>
      </c>
      <c r="X17" s="3">
        <v>49</v>
      </c>
      <c r="Y17" s="3">
        <v>2</v>
      </c>
      <c r="Z17" s="3">
        <v>62</v>
      </c>
      <c r="AA17" s="3">
        <v>2</v>
      </c>
      <c r="AB17" s="3">
        <v>44</v>
      </c>
      <c r="AC17" s="4">
        <f t="shared" si="1"/>
        <v>10</v>
      </c>
      <c r="AD17" s="4">
        <f t="shared" si="1"/>
        <v>261</v>
      </c>
      <c r="AE17" s="4"/>
      <c r="AF17" s="4"/>
      <c r="AG17" s="3">
        <v>3</v>
      </c>
      <c r="AH17" s="3">
        <v>69</v>
      </c>
      <c r="AI17" s="3">
        <v>2</v>
      </c>
      <c r="AJ17" s="3">
        <v>42</v>
      </c>
      <c r="AK17" s="3">
        <v>2</v>
      </c>
      <c r="AL17" s="3">
        <v>52</v>
      </c>
      <c r="AM17" s="4">
        <f t="shared" si="2"/>
        <v>7</v>
      </c>
      <c r="AN17" s="4">
        <f t="shared" si="3"/>
        <v>163</v>
      </c>
      <c r="AO17" s="4">
        <f t="shared" si="4"/>
        <v>25</v>
      </c>
      <c r="AP17" s="4">
        <f t="shared" si="4"/>
        <v>626</v>
      </c>
      <c r="AQ17" s="16"/>
      <c r="AS17" s="16"/>
      <c r="AT17" s="92">
        <f t="shared" si="5"/>
        <v>25.04</v>
      </c>
      <c r="AU17" s="113">
        <f t="shared" si="6"/>
        <v>611.36</v>
      </c>
      <c r="AV17" s="61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69" s="1" customFormat="1" ht="12.75">
      <c r="A18" s="3">
        <v>7</v>
      </c>
      <c r="B18" s="3" t="s">
        <v>89</v>
      </c>
      <c r="C18" s="65"/>
      <c r="D18" s="65"/>
      <c r="E18" s="65"/>
      <c r="F18" s="65"/>
      <c r="G18" s="65"/>
      <c r="H18" s="65"/>
      <c r="I18" s="27">
        <v>2</v>
      </c>
      <c r="J18" s="3">
        <v>50</v>
      </c>
      <c r="K18" s="27">
        <v>1</v>
      </c>
      <c r="L18" s="3">
        <v>26</v>
      </c>
      <c r="M18" s="27">
        <v>2</v>
      </c>
      <c r="N18" s="3">
        <v>46</v>
      </c>
      <c r="O18" s="27">
        <v>1</v>
      </c>
      <c r="P18" s="20">
        <v>23</v>
      </c>
      <c r="Q18" s="40">
        <f t="shared" si="0"/>
        <v>6</v>
      </c>
      <c r="R18" s="4">
        <f t="shared" si="0"/>
        <v>145</v>
      </c>
      <c r="S18" s="35">
        <v>2</v>
      </c>
      <c r="T18" s="3">
        <v>46</v>
      </c>
      <c r="U18" s="27">
        <v>2</v>
      </c>
      <c r="V18" s="3">
        <v>44</v>
      </c>
      <c r="W18" s="27">
        <v>1</v>
      </c>
      <c r="X18" s="3">
        <v>29</v>
      </c>
      <c r="Y18" s="3">
        <v>2</v>
      </c>
      <c r="Z18" s="3">
        <v>39</v>
      </c>
      <c r="AA18" s="3">
        <v>2</v>
      </c>
      <c r="AB18" s="3">
        <v>42</v>
      </c>
      <c r="AC18" s="4">
        <f t="shared" si="1"/>
        <v>9</v>
      </c>
      <c r="AD18" s="4">
        <f t="shared" si="1"/>
        <v>200</v>
      </c>
      <c r="AE18" s="4"/>
      <c r="AF18" s="4"/>
      <c r="AG18" s="3">
        <v>2</v>
      </c>
      <c r="AH18" s="3">
        <v>43</v>
      </c>
      <c r="AI18" s="3">
        <v>1</v>
      </c>
      <c r="AJ18" s="3">
        <v>32</v>
      </c>
      <c r="AK18" s="3">
        <v>2</v>
      </c>
      <c r="AL18" s="3">
        <v>39</v>
      </c>
      <c r="AM18" s="4">
        <f t="shared" si="2"/>
        <v>5</v>
      </c>
      <c r="AN18" s="4">
        <f t="shared" si="3"/>
        <v>114</v>
      </c>
      <c r="AO18" s="4">
        <f t="shared" si="4"/>
        <v>20</v>
      </c>
      <c r="AP18" s="4">
        <f t="shared" si="4"/>
        <v>459</v>
      </c>
      <c r="AQ18" s="16"/>
      <c r="AS18" s="16"/>
      <c r="AT18" s="92">
        <f t="shared" si="5"/>
        <v>22.95</v>
      </c>
      <c r="AU18" s="113">
        <f t="shared" si="6"/>
        <v>447.83</v>
      </c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  <row r="19" spans="1:69" s="1" customFormat="1" ht="12.75">
      <c r="A19" s="3">
        <v>8</v>
      </c>
      <c r="B19" s="8" t="s">
        <v>90</v>
      </c>
      <c r="C19" s="66"/>
      <c r="D19" s="66"/>
      <c r="E19" s="66"/>
      <c r="F19" s="66"/>
      <c r="G19" s="66"/>
      <c r="H19" s="66"/>
      <c r="I19" s="27"/>
      <c r="J19" s="3"/>
      <c r="K19" s="27"/>
      <c r="L19" s="3"/>
      <c r="M19" s="27"/>
      <c r="N19" s="3"/>
      <c r="O19" s="27"/>
      <c r="P19" s="20"/>
      <c r="Q19" s="40"/>
      <c r="R19" s="4"/>
      <c r="S19" s="35"/>
      <c r="T19" s="3"/>
      <c r="U19" s="27"/>
      <c r="V19" s="3"/>
      <c r="W19" s="27"/>
      <c r="X19" s="3"/>
      <c r="Y19" s="3"/>
      <c r="Z19" s="3"/>
      <c r="AA19" s="3"/>
      <c r="AB19" s="3"/>
      <c r="AC19" s="4"/>
      <c r="AD19" s="4"/>
      <c r="AE19" s="4"/>
      <c r="AF19" s="4"/>
      <c r="AG19" s="3"/>
      <c r="AH19" s="3"/>
      <c r="AI19" s="3"/>
      <c r="AJ19" s="3"/>
      <c r="AK19" s="3"/>
      <c r="AL19" s="3"/>
      <c r="AM19" s="4">
        <f t="shared" si="2"/>
        <v>0</v>
      </c>
      <c r="AN19" s="4">
        <f t="shared" si="3"/>
        <v>0</v>
      </c>
      <c r="AO19" s="4">
        <f t="shared" si="4"/>
        <v>0</v>
      </c>
      <c r="AP19" s="4">
        <f t="shared" si="4"/>
        <v>0</v>
      </c>
      <c r="AQ19" s="16"/>
      <c r="AS19" s="16"/>
      <c r="AT19" s="92"/>
      <c r="AU19" s="113">
        <f t="shared" si="6"/>
        <v>0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</row>
    <row r="20" spans="1:69" s="1" customFormat="1" ht="12.75">
      <c r="A20" s="3"/>
      <c r="B20" s="8" t="s">
        <v>45</v>
      </c>
      <c r="C20" s="66"/>
      <c r="D20" s="66"/>
      <c r="E20" s="66"/>
      <c r="F20" s="66"/>
      <c r="G20" s="66"/>
      <c r="H20" s="66"/>
      <c r="I20" s="27">
        <v>1</v>
      </c>
      <c r="J20" s="3">
        <v>22</v>
      </c>
      <c r="K20" s="27">
        <v>1</v>
      </c>
      <c r="L20" s="3">
        <v>27</v>
      </c>
      <c r="M20" s="27">
        <v>1</v>
      </c>
      <c r="N20" s="3">
        <v>26</v>
      </c>
      <c r="O20" s="27">
        <v>2</v>
      </c>
      <c r="P20" s="20">
        <v>35</v>
      </c>
      <c r="Q20" s="40">
        <f t="shared" si="0"/>
        <v>5</v>
      </c>
      <c r="R20" s="4">
        <f t="shared" si="0"/>
        <v>110</v>
      </c>
      <c r="S20" s="35">
        <v>1</v>
      </c>
      <c r="T20" s="3">
        <v>24</v>
      </c>
      <c r="U20" s="27">
        <v>2</v>
      </c>
      <c r="V20" s="3">
        <v>36</v>
      </c>
      <c r="W20" s="27">
        <v>1</v>
      </c>
      <c r="X20" s="3">
        <v>21</v>
      </c>
      <c r="Y20" s="3">
        <v>2</v>
      </c>
      <c r="Z20" s="3">
        <v>39</v>
      </c>
      <c r="AA20" s="3">
        <v>2</v>
      </c>
      <c r="AB20" s="3">
        <v>37</v>
      </c>
      <c r="AC20" s="4">
        <f t="shared" si="1"/>
        <v>8</v>
      </c>
      <c r="AD20" s="4">
        <f t="shared" si="1"/>
        <v>157</v>
      </c>
      <c r="AE20" s="4"/>
      <c r="AF20" s="4"/>
      <c r="AG20" s="3">
        <v>1</v>
      </c>
      <c r="AH20" s="3">
        <v>19</v>
      </c>
      <c r="AI20" s="3">
        <v>1</v>
      </c>
      <c r="AJ20" s="3">
        <v>20</v>
      </c>
      <c r="AK20" s="3">
        <v>1</v>
      </c>
      <c r="AL20" s="3">
        <v>20</v>
      </c>
      <c r="AM20" s="4">
        <f t="shared" si="2"/>
        <v>3</v>
      </c>
      <c r="AN20" s="4">
        <f t="shared" si="3"/>
        <v>59</v>
      </c>
      <c r="AO20" s="4">
        <f t="shared" si="4"/>
        <v>16</v>
      </c>
      <c r="AP20" s="4">
        <f t="shared" si="4"/>
        <v>326</v>
      </c>
      <c r="AQ20" s="16"/>
      <c r="AS20" s="16"/>
      <c r="AT20" s="92">
        <f t="shared" si="5"/>
        <v>20.375</v>
      </c>
      <c r="AU20" s="113">
        <f t="shared" si="6"/>
        <v>311.48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</row>
    <row r="21" spans="1:69" s="1" customFormat="1" ht="12.75">
      <c r="A21" s="3"/>
      <c r="B21" s="8" t="s">
        <v>46</v>
      </c>
      <c r="C21" s="66"/>
      <c r="D21" s="66"/>
      <c r="E21" s="66"/>
      <c r="F21" s="66"/>
      <c r="G21" s="66"/>
      <c r="H21" s="66"/>
      <c r="I21" s="27">
        <v>1</v>
      </c>
      <c r="J21" s="3">
        <v>24</v>
      </c>
      <c r="K21" s="27"/>
      <c r="L21" s="3"/>
      <c r="M21" s="27">
        <v>1</v>
      </c>
      <c r="N21" s="3">
        <v>22</v>
      </c>
      <c r="O21" s="27">
        <v>1</v>
      </c>
      <c r="P21" s="20">
        <v>15</v>
      </c>
      <c r="Q21" s="40">
        <f t="shared" si="0"/>
        <v>3</v>
      </c>
      <c r="R21" s="4">
        <f t="shared" si="0"/>
        <v>61</v>
      </c>
      <c r="S21" s="35">
        <v>1</v>
      </c>
      <c r="T21" s="3">
        <v>17</v>
      </c>
      <c r="U21" s="27">
        <v>1</v>
      </c>
      <c r="V21" s="3">
        <v>20</v>
      </c>
      <c r="W21" s="27"/>
      <c r="X21" s="3"/>
      <c r="Y21" s="3">
        <v>1</v>
      </c>
      <c r="Z21" s="3">
        <v>23</v>
      </c>
      <c r="AA21" s="3">
        <v>1</v>
      </c>
      <c r="AB21" s="3">
        <v>20</v>
      </c>
      <c r="AC21" s="4">
        <f t="shared" si="1"/>
        <v>4</v>
      </c>
      <c r="AD21" s="4">
        <f t="shared" si="1"/>
        <v>80</v>
      </c>
      <c r="AE21" s="4"/>
      <c r="AF21" s="4"/>
      <c r="AG21" s="3"/>
      <c r="AH21" s="3"/>
      <c r="AI21" s="3"/>
      <c r="AJ21" s="3"/>
      <c r="AK21" s="3"/>
      <c r="AL21" s="3"/>
      <c r="AM21" s="4">
        <f t="shared" si="2"/>
        <v>0</v>
      </c>
      <c r="AN21" s="4">
        <f t="shared" si="3"/>
        <v>0</v>
      </c>
      <c r="AO21" s="4">
        <f t="shared" si="4"/>
        <v>7</v>
      </c>
      <c r="AP21" s="4">
        <f t="shared" si="4"/>
        <v>141</v>
      </c>
      <c r="AQ21" s="16"/>
      <c r="AS21" s="16"/>
      <c r="AT21" s="92">
        <f t="shared" si="5"/>
        <v>20.142857142857142</v>
      </c>
      <c r="AU21" s="113">
        <f t="shared" si="6"/>
        <v>125.75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</row>
    <row r="22" spans="1:69" s="1" customFormat="1" ht="12.75">
      <c r="A22" s="3">
        <v>9</v>
      </c>
      <c r="B22" s="3" t="s">
        <v>12</v>
      </c>
      <c r="C22" s="65"/>
      <c r="D22" s="65"/>
      <c r="E22" s="65"/>
      <c r="F22" s="65"/>
      <c r="G22" s="65"/>
      <c r="H22" s="65"/>
      <c r="I22" s="27">
        <v>2</v>
      </c>
      <c r="J22" s="3">
        <v>51</v>
      </c>
      <c r="K22" s="27">
        <v>2</v>
      </c>
      <c r="L22" s="3">
        <v>55</v>
      </c>
      <c r="M22" s="27">
        <v>2</v>
      </c>
      <c r="N22" s="3">
        <v>51</v>
      </c>
      <c r="O22" s="27">
        <v>2</v>
      </c>
      <c r="P22" s="20">
        <v>46</v>
      </c>
      <c r="Q22" s="40">
        <f t="shared" si="0"/>
        <v>8</v>
      </c>
      <c r="R22" s="4">
        <f t="shared" si="0"/>
        <v>203</v>
      </c>
      <c r="S22" s="35">
        <v>2</v>
      </c>
      <c r="T22" s="3">
        <v>44</v>
      </c>
      <c r="U22" s="27">
        <v>2</v>
      </c>
      <c r="V22" s="3">
        <v>53</v>
      </c>
      <c r="W22" s="27">
        <v>2</v>
      </c>
      <c r="X22" s="3">
        <v>49</v>
      </c>
      <c r="Y22" s="3">
        <v>2</v>
      </c>
      <c r="Z22" s="3">
        <v>56</v>
      </c>
      <c r="AA22" s="3">
        <v>2</v>
      </c>
      <c r="AB22" s="3">
        <v>54</v>
      </c>
      <c r="AC22" s="4">
        <f t="shared" si="1"/>
        <v>10</v>
      </c>
      <c r="AD22" s="4">
        <f t="shared" si="1"/>
        <v>256</v>
      </c>
      <c r="AE22" s="4"/>
      <c r="AF22" s="4"/>
      <c r="AG22" s="3"/>
      <c r="AH22" s="3"/>
      <c r="AI22" s="3">
        <v>2</v>
      </c>
      <c r="AJ22" s="3">
        <v>44</v>
      </c>
      <c r="AK22" s="3">
        <v>2</v>
      </c>
      <c r="AL22" s="3">
        <v>40</v>
      </c>
      <c r="AM22" s="4">
        <f t="shared" si="2"/>
        <v>4</v>
      </c>
      <c r="AN22" s="4">
        <f t="shared" si="3"/>
        <v>84</v>
      </c>
      <c r="AO22" s="4">
        <f t="shared" si="4"/>
        <v>22</v>
      </c>
      <c r="AP22" s="4">
        <f t="shared" si="4"/>
        <v>543</v>
      </c>
      <c r="AQ22" s="16"/>
      <c r="AS22" s="16"/>
      <c r="AT22" s="92">
        <f t="shared" si="5"/>
        <v>24.681818181818183</v>
      </c>
      <c r="AU22" s="113">
        <f t="shared" si="6"/>
        <v>510.73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</row>
    <row r="23" spans="1:69" s="1" customFormat="1" ht="12.75">
      <c r="A23" s="3"/>
      <c r="B23" s="8" t="s">
        <v>56</v>
      </c>
      <c r="C23" s="66"/>
      <c r="D23" s="66"/>
      <c r="E23" s="65"/>
      <c r="F23" s="65"/>
      <c r="G23" s="65"/>
      <c r="H23" s="65"/>
      <c r="I23" s="27"/>
      <c r="J23" s="3"/>
      <c r="K23" s="27"/>
      <c r="L23" s="3"/>
      <c r="M23" s="27"/>
      <c r="N23" s="3"/>
      <c r="O23" s="27"/>
      <c r="P23" s="20"/>
      <c r="Q23" s="40">
        <f t="shared" si="0"/>
        <v>0</v>
      </c>
      <c r="R23" s="4">
        <f t="shared" si="0"/>
        <v>0</v>
      </c>
      <c r="S23" s="35"/>
      <c r="T23" s="3"/>
      <c r="U23" s="27"/>
      <c r="V23" s="3"/>
      <c r="W23" s="27"/>
      <c r="X23" s="3"/>
      <c r="Y23" s="3"/>
      <c r="Z23" s="3"/>
      <c r="AA23" s="3"/>
      <c r="AB23" s="3"/>
      <c r="AC23" s="4">
        <f t="shared" si="1"/>
        <v>0</v>
      </c>
      <c r="AD23" s="4">
        <f t="shared" si="1"/>
        <v>0</v>
      </c>
      <c r="AE23" s="4"/>
      <c r="AF23" s="4"/>
      <c r="AG23" s="3"/>
      <c r="AH23" s="3"/>
      <c r="AI23" s="3"/>
      <c r="AJ23" s="3"/>
      <c r="AK23" s="3"/>
      <c r="AL23" s="3"/>
      <c r="AM23" s="4">
        <f t="shared" si="2"/>
        <v>0</v>
      </c>
      <c r="AN23" s="4">
        <f t="shared" si="3"/>
        <v>0</v>
      </c>
      <c r="AO23" s="4">
        <f t="shared" si="4"/>
        <v>0</v>
      </c>
      <c r="AP23" s="4">
        <f t="shared" si="4"/>
        <v>0</v>
      </c>
      <c r="AQ23" s="16"/>
      <c r="AS23" s="16"/>
      <c r="AT23" s="92"/>
      <c r="AU23" s="113">
        <f t="shared" si="6"/>
        <v>0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</row>
    <row r="24" spans="1:69" s="1" customFormat="1" ht="12.75">
      <c r="A24" s="3">
        <v>10</v>
      </c>
      <c r="B24" s="3" t="s">
        <v>91</v>
      </c>
      <c r="C24" s="65"/>
      <c r="D24" s="65"/>
      <c r="E24" s="65"/>
      <c r="F24" s="65"/>
      <c r="G24" s="65"/>
      <c r="H24" s="65"/>
      <c r="I24" s="27">
        <v>1</v>
      </c>
      <c r="J24" s="3">
        <v>24</v>
      </c>
      <c r="K24" s="27">
        <v>1</v>
      </c>
      <c r="L24" s="3">
        <v>21</v>
      </c>
      <c r="M24" s="27">
        <v>1</v>
      </c>
      <c r="N24" s="3">
        <v>26</v>
      </c>
      <c r="O24" s="27">
        <v>1</v>
      </c>
      <c r="P24" s="20">
        <v>21</v>
      </c>
      <c r="Q24" s="40">
        <f t="shared" si="0"/>
        <v>4</v>
      </c>
      <c r="R24" s="4">
        <f t="shared" si="0"/>
        <v>92</v>
      </c>
      <c r="S24" s="35">
        <v>1</v>
      </c>
      <c r="T24" s="3">
        <v>27</v>
      </c>
      <c r="U24" s="27">
        <v>1</v>
      </c>
      <c r="V24" s="3">
        <v>20</v>
      </c>
      <c r="W24" s="27">
        <v>1</v>
      </c>
      <c r="X24" s="3">
        <v>23</v>
      </c>
      <c r="Y24" s="3">
        <v>1</v>
      </c>
      <c r="Z24" s="3">
        <v>25</v>
      </c>
      <c r="AA24" s="3">
        <v>1</v>
      </c>
      <c r="AB24" s="3">
        <v>25</v>
      </c>
      <c r="AC24" s="4">
        <f t="shared" si="1"/>
        <v>5</v>
      </c>
      <c r="AD24" s="4">
        <f t="shared" si="1"/>
        <v>120</v>
      </c>
      <c r="AE24" s="4"/>
      <c r="AF24" s="4"/>
      <c r="AG24" s="3">
        <v>1</v>
      </c>
      <c r="AH24" s="3">
        <v>26</v>
      </c>
      <c r="AI24" s="3"/>
      <c r="AJ24" s="3"/>
      <c r="AK24" s="3">
        <v>1</v>
      </c>
      <c r="AL24" s="3">
        <v>22</v>
      </c>
      <c r="AM24" s="4">
        <f t="shared" si="2"/>
        <v>2</v>
      </c>
      <c r="AN24" s="4">
        <f t="shared" si="3"/>
        <v>48</v>
      </c>
      <c r="AO24" s="4">
        <f t="shared" si="4"/>
        <v>11</v>
      </c>
      <c r="AP24" s="4">
        <f t="shared" si="4"/>
        <v>260</v>
      </c>
      <c r="AQ24" s="16"/>
      <c r="AS24" s="16"/>
      <c r="AT24" s="92">
        <f t="shared" si="5"/>
        <v>23.636363636363637</v>
      </c>
      <c r="AU24" s="113">
        <f t="shared" si="6"/>
        <v>247.56</v>
      </c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</row>
    <row r="25" spans="1:69" s="1" customFormat="1" ht="12.75">
      <c r="A25" s="3">
        <v>11</v>
      </c>
      <c r="B25" s="3" t="s">
        <v>13</v>
      </c>
      <c r="C25" s="65"/>
      <c r="D25" s="65"/>
      <c r="E25" s="65"/>
      <c r="F25" s="65"/>
      <c r="G25" s="65"/>
      <c r="H25" s="65"/>
      <c r="I25" s="28"/>
      <c r="K25" s="28"/>
      <c r="M25" s="28"/>
      <c r="O25" s="28"/>
      <c r="P25" s="16"/>
      <c r="Q25" s="40">
        <f t="shared" si="0"/>
        <v>0</v>
      </c>
      <c r="R25" s="4">
        <f t="shared" si="0"/>
        <v>0</v>
      </c>
      <c r="S25" s="35">
        <v>3</v>
      </c>
      <c r="T25" s="3">
        <v>75</v>
      </c>
      <c r="U25" s="27">
        <v>3</v>
      </c>
      <c r="V25" s="3">
        <v>73</v>
      </c>
      <c r="W25" s="27">
        <v>3</v>
      </c>
      <c r="X25" s="3">
        <v>77</v>
      </c>
      <c r="Y25" s="3">
        <v>3</v>
      </c>
      <c r="Z25" s="3">
        <v>79</v>
      </c>
      <c r="AA25" s="3">
        <v>4</v>
      </c>
      <c r="AB25" s="3">
        <v>110</v>
      </c>
      <c r="AC25" s="4">
        <f t="shared" si="1"/>
        <v>16</v>
      </c>
      <c r="AD25" s="4">
        <f t="shared" si="1"/>
        <v>414</v>
      </c>
      <c r="AE25" s="4"/>
      <c r="AF25" s="4"/>
      <c r="AG25" s="3"/>
      <c r="AH25" s="3"/>
      <c r="AI25" s="3">
        <v>2</v>
      </c>
      <c r="AJ25" s="3">
        <v>41</v>
      </c>
      <c r="AK25" s="3">
        <v>2</v>
      </c>
      <c r="AL25" s="3">
        <v>40</v>
      </c>
      <c r="AM25" s="4">
        <f t="shared" si="2"/>
        <v>4</v>
      </c>
      <c r="AN25" s="4">
        <f t="shared" si="3"/>
        <v>81</v>
      </c>
      <c r="AO25" s="4">
        <f t="shared" si="4"/>
        <v>20</v>
      </c>
      <c r="AP25" s="4">
        <f t="shared" si="4"/>
        <v>495</v>
      </c>
      <c r="AQ25" s="16"/>
      <c r="AS25" s="16"/>
      <c r="AT25" s="92">
        <f t="shared" si="5"/>
        <v>24.75</v>
      </c>
      <c r="AU25" s="113">
        <f t="shared" si="6"/>
        <v>512.8199999999999</v>
      </c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</row>
    <row r="26" spans="1:69" s="1" customFormat="1" ht="12.75">
      <c r="A26" s="3">
        <v>12</v>
      </c>
      <c r="B26" s="3" t="s">
        <v>92</v>
      </c>
      <c r="C26" s="65"/>
      <c r="D26" s="65"/>
      <c r="E26" s="65"/>
      <c r="F26" s="65"/>
      <c r="G26" s="65"/>
      <c r="H26" s="65"/>
      <c r="I26" s="27"/>
      <c r="J26" s="3"/>
      <c r="K26" s="27"/>
      <c r="L26" s="3"/>
      <c r="M26" s="27"/>
      <c r="N26" s="3"/>
      <c r="O26" s="27"/>
      <c r="P26" s="20"/>
      <c r="Q26" s="40">
        <f t="shared" si="0"/>
        <v>0</v>
      </c>
      <c r="R26" s="4">
        <f t="shared" si="0"/>
        <v>0</v>
      </c>
      <c r="S26" s="35"/>
      <c r="T26" s="3"/>
      <c r="U26" s="27"/>
      <c r="V26" s="3"/>
      <c r="W26" s="27"/>
      <c r="X26" s="3"/>
      <c r="Y26" s="3"/>
      <c r="Z26" s="3"/>
      <c r="AA26" s="3"/>
      <c r="AB26" s="3"/>
      <c r="AC26" s="4">
        <f t="shared" si="1"/>
        <v>0</v>
      </c>
      <c r="AD26" s="4">
        <f t="shared" si="1"/>
        <v>0</v>
      </c>
      <c r="AE26" s="4"/>
      <c r="AF26" s="4"/>
      <c r="AG26" s="3"/>
      <c r="AH26" s="3"/>
      <c r="AI26" s="3"/>
      <c r="AJ26" s="3"/>
      <c r="AK26" s="3"/>
      <c r="AL26" s="3"/>
      <c r="AM26" s="4">
        <f t="shared" si="2"/>
        <v>0</v>
      </c>
      <c r="AN26" s="4">
        <f t="shared" si="3"/>
        <v>0</v>
      </c>
      <c r="AO26" s="4">
        <f t="shared" si="4"/>
        <v>0</v>
      </c>
      <c r="AP26" s="4">
        <f t="shared" si="4"/>
        <v>0</v>
      </c>
      <c r="AQ26" s="16"/>
      <c r="AS26" s="16"/>
      <c r="AT26" s="92"/>
      <c r="AU26" s="113">
        <f t="shared" si="6"/>
        <v>0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</row>
    <row r="27" spans="1:69" s="1" customFormat="1" ht="12.75">
      <c r="A27" s="3"/>
      <c r="B27" s="8" t="s">
        <v>70</v>
      </c>
      <c r="C27" s="67"/>
      <c r="D27" s="67"/>
      <c r="E27" s="67"/>
      <c r="F27" s="67"/>
      <c r="G27" s="67"/>
      <c r="H27" s="67"/>
      <c r="I27" s="29">
        <v>2</v>
      </c>
      <c r="J27" s="11">
        <v>56</v>
      </c>
      <c r="K27" s="29">
        <v>2</v>
      </c>
      <c r="L27" s="11">
        <v>65</v>
      </c>
      <c r="M27" s="29">
        <v>2</v>
      </c>
      <c r="N27" s="11">
        <v>47</v>
      </c>
      <c r="O27" s="29">
        <v>2</v>
      </c>
      <c r="P27" s="22">
        <v>62</v>
      </c>
      <c r="Q27" s="40">
        <f t="shared" si="0"/>
        <v>8</v>
      </c>
      <c r="R27" s="4">
        <f t="shared" si="0"/>
        <v>230</v>
      </c>
      <c r="S27" s="36">
        <v>2</v>
      </c>
      <c r="T27" s="11">
        <v>53</v>
      </c>
      <c r="U27" s="29">
        <v>2</v>
      </c>
      <c r="V27" s="11">
        <v>54</v>
      </c>
      <c r="W27" s="29">
        <v>2</v>
      </c>
      <c r="X27" s="11">
        <v>43</v>
      </c>
      <c r="Y27" s="11">
        <v>2</v>
      </c>
      <c r="Z27" s="11">
        <v>58</v>
      </c>
      <c r="AA27" s="11">
        <v>2</v>
      </c>
      <c r="AB27" s="11">
        <v>47</v>
      </c>
      <c r="AC27" s="4">
        <f t="shared" si="1"/>
        <v>10</v>
      </c>
      <c r="AD27" s="4">
        <f t="shared" si="1"/>
        <v>255</v>
      </c>
      <c r="AE27" s="12"/>
      <c r="AF27" s="12"/>
      <c r="AG27" s="11">
        <v>1</v>
      </c>
      <c r="AH27" s="11">
        <v>30</v>
      </c>
      <c r="AI27" s="11">
        <v>1</v>
      </c>
      <c r="AJ27" s="11">
        <v>28</v>
      </c>
      <c r="AK27" s="11">
        <v>1</v>
      </c>
      <c r="AL27" s="11">
        <v>23</v>
      </c>
      <c r="AM27" s="4">
        <f t="shared" si="2"/>
        <v>3</v>
      </c>
      <c r="AN27" s="4">
        <f t="shared" si="3"/>
        <v>81</v>
      </c>
      <c r="AO27" s="4">
        <f t="shared" si="4"/>
        <v>21</v>
      </c>
      <c r="AP27" s="4">
        <f t="shared" si="4"/>
        <v>566</v>
      </c>
      <c r="AQ27" s="16"/>
      <c r="AS27" s="16"/>
      <c r="AT27" s="92">
        <f t="shared" si="5"/>
        <v>26.952380952380953</v>
      </c>
      <c r="AU27" s="113">
        <f t="shared" si="6"/>
        <v>526.3199999999999</v>
      </c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</row>
    <row r="28" spans="1:69" s="1" customFormat="1" ht="13.5" thickBot="1">
      <c r="A28" s="3"/>
      <c r="B28" s="59" t="s">
        <v>71</v>
      </c>
      <c r="C28" s="67"/>
      <c r="D28" s="67"/>
      <c r="E28" s="67"/>
      <c r="F28" s="67"/>
      <c r="G28" s="67"/>
      <c r="H28" s="67"/>
      <c r="I28" s="27">
        <v>0</v>
      </c>
      <c r="J28" s="3"/>
      <c r="K28" s="27"/>
      <c r="L28" s="3"/>
      <c r="M28" s="27"/>
      <c r="N28" s="3"/>
      <c r="O28" s="27"/>
      <c r="P28" s="20"/>
      <c r="Q28" s="40">
        <f t="shared" si="0"/>
        <v>0</v>
      </c>
      <c r="R28" s="4">
        <f t="shared" si="0"/>
        <v>0</v>
      </c>
      <c r="S28" s="36">
        <v>1</v>
      </c>
      <c r="T28" s="3">
        <v>26</v>
      </c>
      <c r="U28" s="27">
        <v>1</v>
      </c>
      <c r="V28" s="3">
        <v>12</v>
      </c>
      <c r="W28" s="27"/>
      <c r="X28" s="3"/>
      <c r="Y28" s="3">
        <v>1</v>
      </c>
      <c r="Z28" s="3">
        <v>25</v>
      </c>
      <c r="AA28" s="3">
        <v>1</v>
      </c>
      <c r="AB28" s="3">
        <v>17</v>
      </c>
      <c r="AC28" s="4">
        <f t="shared" si="1"/>
        <v>4</v>
      </c>
      <c r="AD28" s="4">
        <f t="shared" si="1"/>
        <v>80</v>
      </c>
      <c r="AE28" s="4"/>
      <c r="AF28" s="4"/>
      <c r="AG28" s="3"/>
      <c r="AH28" s="3"/>
      <c r="AI28" s="3">
        <v>1</v>
      </c>
      <c r="AJ28" s="3">
        <v>19</v>
      </c>
      <c r="AK28" s="3"/>
      <c r="AL28" s="3"/>
      <c r="AM28" s="4">
        <f t="shared" si="2"/>
        <v>1</v>
      </c>
      <c r="AN28" s="4">
        <f t="shared" si="3"/>
        <v>19</v>
      </c>
      <c r="AO28" s="4">
        <f t="shared" si="4"/>
        <v>5</v>
      </c>
      <c r="AP28" s="4">
        <f t="shared" si="4"/>
        <v>99</v>
      </c>
      <c r="AQ28" s="16"/>
      <c r="AS28" s="16"/>
      <c r="AT28" s="93">
        <f t="shared" si="5"/>
        <v>19.8</v>
      </c>
      <c r="AU28" s="114">
        <f t="shared" si="6"/>
        <v>103.18</v>
      </c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</row>
    <row r="29" spans="1:69" s="43" customFormat="1" ht="13.5" customHeight="1" thickBot="1">
      <c r="A29" s="46"/>
      <c r="B29" s="45" t="s">
        <v>60</v>
      </c>
      <c r="C29" s="68"/>
      <c r="D29" s="68"/>
      <c r="E29" s="68"/>
      <c r="F29" s="68"/>
      <c r="G29" s="68"/>
      <c r="H29" s="68"/>
      <c r="I29" s="45">
        <f>SUM(I12:I28)</f>
        <v>19</v>
      </c>
      <c r="J29" s="45">
        <f aca="true" t="shared" si="7" ref="J29:AP29">SUM(J12:J28)</f>
        <v>506</v>
      </c>
      <c r="K29" s="45">
        <f t="shared" si="7"/>
        <v>18</v>
      </c>
      <c r="L29" s="45">
        <f t="shared" si="7"/>
        <v>472</v>
      </c>
      <c r="M29" s="45">
        <f t="shared" si="7"/>
        <v>19</v>
      </c>
      <c r="N29" s="45">
        <f t="shared" si="7"/>
        <v>475</v>
      </c>
      <c r="O29" s="45">
        <f t="shared" si="7"/>
        <v>19</v>
      </c>
      <c r="P29" s="45">
        <f t="shared" si="7"/>
        <v>428</v>
      </c>
      <c r="Q29" s="45">
        <f t="shared" si="7"/>
        <v>75</v>
      </c>
      <c r="R29" s="45">
        <f t="shared" si="7"/>
        <v>1881</v>
      </c>
      <c r="S29" s="45">
        <f t="shared" si="7"/>
        <v>24</v>
      </c>
      <c r="T29" s="45">
        <f t="shared" si="7"/>
        <v>584</v>
      </c>
      <c r="U29" s="45">
        <f t="shared" si="7"/>
        <v>24</v>
      </c>
      <c r="V29" s="45">
        <f t="shared" si="7"/>
        <v>538</v>
      </c>
      <c r="W29" s="45">
        <f t="shared" si="7"/>
        <v>21</v>
      </c>
      <c r="X29" s="45">
        <f t="shared" si="7"/>
        <v>517</v>
      </c>
      <c r="Y29" s="45">
        <f t="shared" si="7"/>
        <v>24</v>
      </c>
      <c r="Z29" s="45">
        <f t="shared" si="7"/>
        <v>604</v>
      </c>
      <c r="AA29" s="45">
        <f t="shared" si="7"/>
        <v>26</v>
      </c>
      <c r="AB29" s="45">
        <f t="shared" si="7"/>
        <v>624</v>
      </c>
      <c r="AC29" s="45">
        <f t="shared" si="7"/>
        <v>119</v>
      </c>
      <c r="AD29" s="45">
        <f t="shared" si="7"/>
        <v>2867</v>
      </c>
      <c r="AE29" s="45">
        <f t="shared" si="7"/>
        <v>0</v>
      </c>
      <c r="AF29" s="45">
        <f t="shared" si="7"/>
        <v>0</v>
      </c>
      <c r="AG29" s="45">
        <f t="shared" si="7"/>
        <v>16</v>
      </c>
      <c r="AH29" s="45">
        <f t="shared" si="7"/>
        <v>376</v>
      </c>
      <c r="AI29" s="45">
        <f t="shared" si="7"/>
        <v>19</v>
      </c>
      <c r="AJ29" s="45">
        <f t="shared" si="7"/>
        <v>436</v>
      </c>
      <c r="AK29" s="45">
        <f t="shared" si="7"/>
        <v>20</v>
      </c>
      <c r="AL29" s="45">
        <f t="shared" si="7"/>
        <v>424</v>
      </c>
      <c r="AM29" s="45">
        <f t="shared" si="7"/>
        <v>55</v>
      </c>
      <c r="AN29" s="45">
        <f t="shared" si="7"/>
        <v>1236</v>
      </c>
      <c r="AO29" s="45">
        <f t="shared" si="7"/>
        <v>249</v>
      </c>
      <c r="AP29" s="45">
        <f t="shared" si="7"/>
        <v>5984</v>
      </c>
      <c r="AQ29" s="45">
        <f>SUM(AQ12:AQ28)</f>
        <v>0</v>
      </c>
      <c r="AR29" s="45"/>
      <c r="AS29" s="45"/>
      <c r="AT29" s="110"/>
      <c r="AU29" s="115">
        <f t="shared" si="6"/>
        <v>5785.67</v>
      </c>
      <c r="AV29" s="42">
        <f>Q29+AC29</f>
        <v>194</v>
      </c>
      <c r="AW29" s="42">
        <f>R29+AD29</f>
        <v>4748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</row>
    <row r="30" spans="1:69" s="1" customFormat="1" ht="12.75">
      <c r="A30" s="13"/>
      <c r="B30" s="13"/>
      <c r="C30" s="74"/>
      <c r="D30" s="74"/>
      <c r="E30" s="74"/>
      <c r="F30" s="74"/>
      <c r="G30" s="74"/>
      <c r="H30" s="74"/>
      <c r="I30" s="30"/>
      <c r="J30" s="13"/>
      <c r="K30" s="30"/>
      <c r="L30" s="13"/>
      <c r="M30" s="30"/>
      <c r="N30" s="13"/>
      <c r="O30" s="30"/>
      <c r="P30" s="13"/>
      <c r="Q30" s="14" t="s">
        <v>66</v>
      </c>
      <c r="R30" s="14"/>
      <c r="S30" s="30"/>
      <c r="T30" s="13"/>
      <c r="U30" s="30"/>
      <c r="V30" s="13"/>
      <c r="W30" s="30"/>
      <c r="X30" s="13"/>
      <c r="Y30" s="13"/>
      <c r="Z30" s="13"/>
      <c r="AA30" s="13"/>
      <c r="AB30" s="13"/>
      <c r="AC30" s="14"/>
      <c r="AD30" s="14"/>
      <c r="AE30" s="14"/>
      <c r="AF30" s="14"/>
      <c r="AG30" s="13"/>
      <c r="AH30" s="13"/>
      <c r="AI30" s="13"/>
      <c r="AJ30" s="13"/>
      <c r="AK30" s="13"/>
      <c r="AL30" s="13"/>
      <c r="AM30" s="14"/>
      <c r="AN30" s="14"/>
      <c r="AO30" s="14"/>
      <c r="AP30" s="14"/>
      <c r="AQ30" s="14"/>
      <c r="AR30" s="55"/>
      <c r="AS30" s="85"/>
      <c r="AT30" s="95"/>
      <c r="AU30" s="116">
        <f t="shared" si="6"/>
        <v>0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</row>
    <row r="31" spans="1:69" s="1" customFormat="1" ht="12.75">
      <c r="A31" s="3">
        <v>1</v>
      </c>
      <c r="B31" s="3" t="s">
        <v>99</v>
      </c>
      <c r="C31" s="65"/>
      <c r="D31" s="65"/>
      <c r="E31" s="65"/>
      <c r="F31" s="65"/>
      <c r="G31" s="65"/>
      <c r="H31" s="65"/>
      <c r="I31" s="27">
        <v>1</v>
      </c>
      <c r="J31" s="3">
        <v>28</v>
      </c>
      <c r="K31" s="27">
        <v>1</v>
      </c>
      <c r="L31" s="3">
        <v>36</v>
      </c>
      <c r="M31" s="27">
        <v>1</v>
      </c>
      <c r="N31" s="3">
        <v>35</v>
      </c>
      <c r="O31" s="27">
        <v>1</v>
      </c>
      <c r="P31" s="20">
        <v>22</v>
      </c>
      <c r="Q31" s="40">
        <f>I31+K31+M31+O31</f>
        <v>4</v>
      </c>
      <c r="R31" s="4">
        <f>J31+L31+N31+P31</f>
        <v>121</v>
      </c>
      <c r="S31" s="35">
        <v>1</v>
      </c>
      <c r="T31" s="3">
        <v>29</v>
      </c>
      <c r="U31" s="27">
        <v>2</v>
      </c>
      <c r="V31" s="3">
        <v>33</v>
      </c>
      <c r="W31" s="27">
        <v>1</v>
      </c>
      <c r="X31" s="3">
        <v>30</v>
      </c>
      <c r="Y31" s="3">
        <v>2</v>
      </c>
      <c r="Z31" s="3">
        <v>34</v>
      </c>
      <c r="AA31" s="3">
        <v>2</v>
      </c>
      <c r="AB31" s="3">
        <v>39</v>
      </c>
      <c r="AC31" s="4">
        <f>S31+U31+W31+Y31+AA31</f>
        <v>8</v>
      </c>
      <c r="AD31" s="4">
        <f>T31+V31+X31+Z31+AB31</f>
        <v>165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4">
        <f>AM31+AE31+AC31+Q31</f>
        <v>12</v>
      </c>
      <c r="AP31" s="4">
        <f>AN31+AF31+AD31+R31</f>
        <v>286</v>
      </c>
      <c r="AQ31" s="16"/>
      <c r="AS31" s="16"/>
      <c r="AT31" s="92">
        <f>AP31/AO31</f>
        <v>23.833333333333332</v>
      </c>
      <c r="AU31" s="113">
        <f t="shared" si="6"/>
        <v>255.75</v>
      </c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</row>
    <row r="32" spans="1:69" s="1" customFormat="1" ht="12.75">
      <c r="A32" s="3">
        <v>2</v>
      </c>
      <c r="B32" s="3" t="s">
        <v>14</v>
      </c>
      <c r="C32" s="65"/>
      <c r="D32" s="65"/>
      <c r="E32" s="65"/>
      <c r="F32" s="65"/>
      <c r="G32" s="65"/>
      <c r="H32" s="65"/>
      <c r="I32" s="27">
        <v>1</v>
      </c>
      <c r="J32" s="3">
        <v>26</v>
      </c>
      <c r="K32" s="27">
        <v>1</v>
      </c>
      <c r="L32" s="3">
        <v>27</v>
      </c>
      <c r="M32" s="27">
        <v>1</v>
      </c>
      <c r="N32" s="3">
        <v>26</v>
      </c>
      <c r="O32" s="27">
        <v>1</v>
      </c>
      <c r="P32" s="3">
        <v>22</v>
      </c>
      <c r="Q32" s="4">
        <f>I32+K32+M32+O32</f>
        <v>4</v>
      </c>
      <c r="R32" s="4">
        <f>J32+L32+N32+P32</f>
        <v>101</v>
      </c>
      <c r="S32" s="27">
        <v>1</v>
      </c>
      <c r="T32" s="3">
        <v>14</v>
      </c>
      <c r="U32" s="27">
        <v>1</v>
      </c>
      <c r="V32" s="3">
        <v>21</v>
      </c>
      <c r="W32" s="27">
        <v>1</v>
      </c>
      <c r="X32" s="3">
        <v>20</v>
      </c>
      <c r="Y32" s="3">
        <v>1</v>
      </c>
      <c r="Z32" s="3">
        <v>20</v>
      </c>
      <c r="AA32" s="3">
        <v>1</v>
      </c>
      <c r="AB32" s="3">
        <v>22</v>
      </c>
      <c r="AC32" s="4">
        <f>S32+U32+W32+Y32+AA32</f>
        <v>5</v>
      </c>
      <c r="AD32" s="4">
        <f>T32+V32+X32+Z32+AB32</f>
        <v>97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AC32+Q32</f>
        <v>9</v>
      </c>
      <c r="AP32" s="4">
        <f>AD32+R32</f>
        <v>198</v>
      </c>
      <c r="AQ32" s="16"/>
      <c r="AS32" s="16"/>
      <c r="AT32" s="92">
        <f t="shared" si="5"/>
        <v>22</v>
      </c>
      <c r="AU32" s="113">
        <f t="shared" si="6"/>
        <v>172.75</v>
      </c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</row>
    <row r="33" spans="1:69" s="1" customFormat="1" ht="12.75">
      <c r="A33" s="3">
        <v>3</v>
      </c>
      <c r="B33" s="3" t="s">
        <v>47</v>
      </c>
      <c r="C33" s="65"/>
      <c r="D33" s="65"/>
      <c r="E33" s="65"/>
      <c r="F33" s="65"/>
      <c r="G33" s="65"/>
      <c r="H33" s="65"/>
      <c r="I33" s="27">
        <v>1</v>
      </c>
      <c r="J33" s="3">
        <v>28</v>
      </c>
      <c r="K33" s="27">
        <v>1</v>
      </c>
      <c r="L33" s="3">
        <v>29</v>
      </c>
      <c r="M33" s="27">
        <v>1</v>
      </c>
      <c r="N33" s="3">
        <v>23</v>
      </c>
      <c r="O33" s="27">
        <v>1</v>
      </c>
      <c r="P33" s="3">
        <v>26</v>
      </c>
      <c r="Q33" s="4">
        <f aca="true" t="shared" si="8" ref="Q33:R48">I33+K33+M33+O33</f>
        <v>4</v>
      </c>
      <c r="R33" s="4">
        <f t="shared" si="8"/>
        <v>106</v>
      </c>
      <c r="S33" s="27">
        <v>2</v>
      </c>
      <c r="T33" s="3">
        <v>41</v>
      </c>
      <c r="U33" s="27">
        <v>1</v>
      </c>
      <c r="V33" s="3">
        <v>22</v>
      </c>
      <c r="W33" s="27">
        <v>1</v>
      </c>
      <c r="X33" s="3">
        <v>18</v>
      </c>
      <c r="Y33" s="3">
        <v>1</v>
      </c>
      <c r="Z33" s="3">
        <v>30</v>
      </c>
      <c r="AA33" s="3">
        <v>1</v>
      </c>
      <c r="AB33" s="3">
        <v>31</v>
      </c>
      <c r="AC33" s="4">
        <f aca="true" t="shared" si="9" ref="AC33:AD64">S33+U33+W33+Y33+AA33</f>
        <v>6</v>
      </c>
      <c r="AD33" s="4">
        <f t="shared" si="9"/>
        <v>142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4">
        <f aca="true" t="shared" si="10" ref="AO33:AP64">AC33+Q33</f>
        <v>10</v>
      </c>
      <c r="AP33" s="4">
        <f t="shared" si="10"/>
        <v>248</v>
      </c>
      <c r="AQ33" s="16"/>
      <c r="AS33" s="16"/>
      <c r="AT33" s="92">
        <f t="shared" si="5"/>
        <v>24.8</v>
      </c>
      <c r="AU33" s="113">
        <f t="shared" si="6"/>
        <v>221.5</v>
      </c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</row>
    <row r="34" spans="1:69" s="1" customFormat="1" ht="12.75">
      <c r="A34" s="3">
        <v>4</v>
      </c>
      <c r="B34" s="3" t="s">
        <v>15</v>
      </c>
      <c r="C34" s="65"/>
      <c r="D34" s="65"/>
      <c r="E34" s="65"/>
      <c r="F34" s="65"/>
      <c r="G34" s="65"/>
      <c r="H34" s="65"/>
      <c r="I34" s="27">
        <v>1</v>
      </c>
      <c r="J34" s="3">
        <v>19</v>
      </c>
      <c r="K34" s="27">
        <v>1</v>
      </c>
      <c r="L34" s="3">
        <v>17</v>
      </c>
      <c r="M34" s="27">
        <v>1</v>
      </c>
      <c r="N34" s="3">
        <v>21</v>
      </c>
      <c r="O34" s="27">
        <v>1</v>
      </c>
      <c r="P34" s="3">
        <v>21</v>
      </c>
      <c r="Q34" s="4">
        <f t="shared" si="8"/>
        <v>4</v>
      </c>
      <c r="R34" s="4">
        <f t="shared" si="8"/>
        <v>78</v>
      </c>
      <c r="S34" s="27">
        <v>1</v>
      </c>
      <c r="T34" s="3">
        <v>23</v>
      </c>
      <c r="U34" s="27">
        <v>1</v>
      </c>
      <c r="V34" s="3">
        <v>19</v>
      </c>
      <c r="W34" s="27">
        <v>2</v>
      </c>
      <c r="X34" s="3">
        <v>35</v>
      </c>
      <c r="Y34" s="3">
        <v>1</v>
      </c>
      <c r="Z34" s="3">
        <v>22</v>
      </c>
      <c r="AA34" s="3">
        <v>1</v>
      </c>
      <c r="AB34" s="3">
        <v>22</v>
      </c>
      <c r="AC34" s="4">
        <f t="shared" si="9"/>
        <v>6</v>
      </c>
      <c r="AD34" s="4">
        <f t="shared" si="9"/>
        <v>121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t="shared" si="10"/>
        <v>10</v>
      </c>
      <c r="AP34" s="4">
        <f t="shared" si="10"/>
        <v>199</v>
      </c>
      <c r="AQ34" s="16"/>
      <c r="AS34" s="16"/>
      <c r="AT34" s="92">
        <f t="shared" si="5"/>
        <v>19.9</v>
      </c>
      <c r="AU34" s="113">
        <f t="shared" si="6"/>
        <v>179.5</v>
      </c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</row>
    <row r="35" spans="1:69" s="1" customFormat="1" ht="12.75">
      <c r="A35" s="3">
        <v>5</v>
      </c>
      <c r="B35" s="3" t="s">
        <v>63</v>
      </c>
      <c r="C35" s="65"/>
      <c r="D35" s="65"/>
      <c r="E35" s="65"/>
      <c r="F35" s="65"/>
      <c r="G35" s="65"/>
      <c r="H35" s="65"/>
      <c r="I35" s="27">
        <v>1</v>
      </c>
      <c r="J35" s="3">
        <v>30</v>
      </c>
      <c r="K35" s="27">
        <v>1</v>
      </c>
      <c r="L35" s="3">
        <v>28</v>
      </c>
      <c r="M35" s="27">
        <v>2</v>
      </c>
      <c r="N35" s="3">
        <v>37</v>
      </c>
      <c r="O35" s="27">
        <v>1</v>
      </c>
      <c r="P35" s="3">
        <v>27</v>
      </c>
      <c r="Q35" s="4">
        <f t="shared" si="8"/>
        <v>5</v>
      </c>
      <c r="R35" s="4">
        <f t="shared" si="8"/>
        <v>122</v>
      </c>
      <c r="S35" s="27">
        <v>1</v>
      </c>
      <c r="T35" s="3">
        <v>25</v>
      </c>
      <c r="U35" s="27">
        <v>1</v>
      </c>
      <c r="V35" s="3">
        <v>21</v>
      </c>
      <c r="W35" s="27">
        <v>1</v>
      </c>
      <c r="X35" s="3">
        <v>33</v>
      </c>
      <c r="Y35" s="3">
        <v>2</v>
      </c>
      <c r="Z35" s="3">
        <v>37</v>
      </c>
      <c r="AA35" s="3">
        <v>1</v>
      </c>
      <c r="AB35" s="3">
        <v>22</v>
      </c>
      <c r="AC35" s="4">
        <f t="shared" si="9"/>
        <v>6</v>
      </c>
      <c r="AD35" s="4">
        <f t="shared" si="9"/>
        <v>138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0"/>
        <v>11</v>
      </c>
      <c r="AP35" s="4">
        <f t="shared" si="10"/>
        <v>260</v>
      </c>
      <c r="AQ35" s="16"/>
      <c r="AS35" s="16"/>
      <c r="AT35" s="92">
        <f t="shared" si="5"/>
        <v>23.636363636363637</v>
      </c>
      <c r="AU35" s="113">
        <f t="shared" si="6"/>
        <v>229.5</v>
      </c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</row>
    <row r="36" spans="1:69" s="1" customFormat="1" ht="12.75">
      <c r="A36" s="3">
        <v>6</v>
      </c>
      <c r="B36" s="3" t="s">
        <v>96</v>
      </c>
      <c r="C36" s="65"/>
      <c r="D36" s="65"/>
      <c r="E36" s="65"/>
      <c r="F36" s="65"/>
      <c r="G36" s="65"/>
      <c r="H36" s="65"/>
      <c r="I36" s="27">
        <v>1</v>
      </c>
      <c r="J36" s="3">
        <v>22</v>
      </c>
      <c r="K36" s="27">
        <v>1</v>
      </c>
      <c r="L36" s="3">
        <v>32</v>
      </c>
      <c r="M36" s="27">
        <v>1</v>
      </c>
      <c r="N36" s="3">
        <v>31</v>
      </c>
      <c r="O36" s="27">
        <v>2</v>
      </c>
      <c r="P36" s="3">
        <v>39</v>
      </c>
      <c r="Q36" s="4">
        <f t="shared" si="8"/>
        <v>5</v>
      </c>
      <c r="R36" s="4">
        <f t="shared" si="8"/>
        <v>124</v>
      </c>
      <c r="S36" s="27">
        <v>2</v>
      </c>
      <c r="T36" s="3">
        <v>43</v>
      </c>
      <c r="U36" s="27">
        <v>1</v>
      </c>
      <c r="V36" s="3">
        <v>33</v>
      </c>
      <c r="W36" s="27">
        <v>2</v>
      </c>
      <c r="X36" s="3">
        <v>40</v>
      </c>
      <c r="Y36" s="3">
        <v>2</v>
      </c>
      <c r="Z36" s="3">
        <v>45</v>
      </c>
      <c r="AA36" s="3">
        <v>2</v>
      </c>
      <c r="AB36" s="3">
        <v>39</v>
      </c>
      <c r="AC36" s="4">
        <f t="shared" si="9"/>
        <v>9</v>
      </c>
      <c r="AD36" s="4">
        <f t="shared" si="9"/>
        <v>200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0"/>
        <v>14</v>
      </c>
      <c r="AP36" s="4">
        <f t="shared" si="10"/>
        <v>324</v>
      </c>
      <c r="AQ36" s="16"/>
      <c r="AS36" s="16"/>
      <c r="AT36" s="92">
        <f t="shared" si="5"/>
        <v>23.142857142857142</v>
      </c>
      <c r="AU36" s="113">
        <f t="shared" si="6"/>
        <v>293</v>
      </c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</row>
    <row r="37" spans="1:69" s="1" customFormat="1" ht="12.75">
      <c r="A37" s="3">
        <v>7</v>
      </c>
      <c r="B37" s="3" t="s">
        <v>16</v>
      </c>
      <c r="C37" s="65"/>
      <c r="D37" s="65"/>
      <c r="E37" s="65"/>
      <c r="F37" s="65"/>
      <c r="G37" s="65"/>
      <c r="H37" s="65"/>
      <c r="I37" s="27">
        <v>1</v>
      </c>
      <c r="J37" s="3">
        <v>18</v>
      </c>
      <c r="K37" s="27">
        <v>1</v>
      </c>
      <c r="L37" s="3">
        <v>22</v>
      </c>
      <c r="M37" s="27">
        <v>1</v>
      </c>
      <c r="N37" s="3">
        <v>21</v>
      </c>
      <c r="O37" s="27">
        <v>1</v>
      </c>
      <c r="P37" s="3">
        <v>21</v>
      </c>
      <c r="Q37" s="4">
        <f t="shared" si="8"/>
        <v>4</v>
      </c>
      <c r="R37" s="4">
        <f t="shared" si="8"/>
        <v>82</v>
      </c>
      <c r="S37" s="27">
        <v>1</v>
      </c>
      <c r="T37" s="3">
        <v>19</v>
      </c>
      <c r="U37" s="27">
        <v>1</v>
      </c>
      <c r="V37" s="3">
        <v>28</v>
      </c>
      <c r="W37" s="27">
        <v>1</v>
      </c>
      <c r="X37" s="3">
        <v>17</v>
      </c>
      <c r="Y37" s="3">
        <v>1</v>
      </c>
      <c r="Z37" s="3">
        <v>23</v>
      </c>
      <c r="AA37" s="3">
        <v>1</v>
      </c>
      <c r="AB37" s="3">
        <v>23</v>
      </c>
      <c r="AC37" s="4">
        <f t="shared" si="9"/>
        <v>5</v>
      </c>
      <c r="AD37" s="4">
        <f t="shared" si="9"/>
        <v>110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0"/>
        <v>9</v>
      </c>
      <c r="AP37" s="4">
        <f t="shared" si="10"/>
        <v>192</v>
      </c>
      <c r="AQ37" s="16"/>
      <c r="AS37" s="16"/>
      <c r="AT37" s="92">
        <f t="shared" si="5"/>
        <v>21.333333333333332</v>
      </c>
      <c r="AU37" s="113">
        <f t="shared" si="6"/>
        <v>171.5</v>
      </c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1" customFormat="1" ht="12.75">
      <c r="A38" s="3">
        <v>8</v>
      </c>
      <c r="B38" s="3" t="s">
        <v>17</v>
      </c>
      <c r="C38" s="65"/>
      <c r="D38" s="65"/>
      <c r="E38" s="65"/>
      <c r="F38" s="65"/>
      <c r="G38" s="65"/>
      <c r="H38" s="65"/>
      <c r="I38" s="27"/>
      <c r="J38" s="3"/>
      <c r="K38" s="27">
        <v>1</v>
      </c>
      <c r="L38" s="3">
        <v>28</v>
      </c>
      <c r="M38" s="27">
        <v>1</v>
      </c>
      <c r="N38" s="3">
        <v>19</v>
      </c>
      <c r="O38" s="27">
        <v>1</v>
      </c>
      <c r="P38" s="3">
        <v>17</v>
      </c>
      <c r="Q38" s="4">
        <f t="shared" si="8"/>
        <v>3</v>
      </c>
      <c r="R38" s="4">
        <f t="shared" si="8"/>
        <v>64</v>
      </c>
      <c r="S38" s="27">
        <v>1</v>
      </c>
      <c r="T38" s="3">
        <v>15</v>
      </c>
      <c r="U38" s="27">
        <v>1</v>
      </c>
      <c r="V38" s="3">
        <v>18</v>
      </c>
      <c r="W38" s="27">
        <v>1</v>
      </c>
      <c r="X38" s="3">
        <v>14</v>
      </c>
      <c r="Y38" s="3">
        <v>1</v>
      </c>
      <c r="Z38" s="3">
        <v>20</v>
      </c>
      <c r="AA38" s="3">
        <v>1</v>
      </c>
      <c r="AB38" s="3">
        <v>22</v>
      </c>
      <c r="AC38" s="4">
        <f t="shared" si="9"/>
        <v>5</v>
      </c>
      <c r="AD38" s="4">
        <f t="shared" si="9"/>
        <v>89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0"/>
        <v>8</v>
      </c>
      <c r="AP38" s="4">
        <f t="shared" si="10"/>
        <v>153</v>
      </c>
      <c r="AQ38" s="16"/>
      <c r="AS38" s="16"/>
      <c r="AT38" s="92">
        <f t="shared" si="5"/>
        <v>19.125</v>
      </c>
      <c r="AU38" s="113">
        <f t="shared" si="6"/>
        <v>137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69" s="1" customFormat="1" ht="12.75">
      <c r="A39" s="3">
        <v>9</v>
      </c>
      <c r="B39" s="3" t="s">
        <v>98</v>
      </c>
      <c r="C39" s="65"/>
      <c r="D39" s="65"/>
      <c r="E39" s="65"/>
      <c r="F39" s="65"/>
      <c r="G39" s="65"/>
      <c r="H39" s="65"/>
      <c r="I39" s="27"/>
      <c r="J39" s="3"/>
      <c r="K39" s="27">
        <v>1</v>
      </c>
      <c r="L39" s="3">
        <v>21</v>
      </c>
      <c r="M39" s="27"/>
      <c r="N39" s="3"/>
      <c r="O39" s="27">
        <v>1</v>
      </c>
      <c r="P39" s="3">
        <v>12</v>
      </c>
      <c r="Q39" s="4">
        <f t="shared" si="8"/>
        <v>2</v>
      </c>
      <c r="R39" s="4">
        <f t="shared" si="8"/>
        <v>33</v>
      </c>
      <c r="S39" s="27">
        <v>1</v>
      </c>
      <c r="T39" s="3">
        <v>15</v>
      </c>
      <c r="U39" s="27">
        <v>1</v>
      </c>
      <c r="V39" s="3">
        <v>14</v>
      </c>
      <c r="W39" s="27">
        <v>1</v>
      </c>
      <c r="X39" s="3">
        <v>14</v>
      </c>
      <c r="Y39" s="3">
        <v>1</v>
      </c>
      <c r="Z39" s="3">
        <v>16</v>
      </c>
      <c r="AA39" s="3">
        <v>1</v>
      </c>
      <c r="AB39" s="3">
        <v>11</v>
      </c>
      <c r="AC39" s="4">
        <f t="shared" si="9"/>
        <v>5</v>
      </c>
      <c r="AD39" s="4">
        <f t="shared" si="9"/>
        <v>70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0"/>
        <v>7</v>
      </c>
      <c r="AP39" s="4">
        <f t="shared" si="10"/>
        <v>103</v>
      </c>
      <c r="AQ39" s="16"/>
      <c r="AS39" s="16"/>
      <c r="AT39" s="92">
        <f t="shared" si="5"/>
        <v>14.714285714285714</v>
      </c>
      <c r="AU39" s="113">
        <f t="shared" si="6"/>
        <v>94.75</v>
      </c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1" customFormat="1" ht="12.75">
      <c r="A40" s="3">
        <v>10</v>
      </c>
      <c r="B40" s="3" t="s">
        <v>18</v>
      </c>
      <c r="C40" s="65"/>
      <c r="D40" s="65"/>
      <c r="E40" s="65"/>
      <c r="F40" s="65"/>
      <c r="G40" s="65"/>
      <c r="H40" s="65"/>
      <c r="I40" s="27">
        <v>1</v>
      </c>
      <c r="J40" s="3">
        <v>20</v>
      </c>
      <c r="K40" s="27">
        <v>1</v>
      </c>
      <c r="L40" s="3">
        <v>22</v>
      </c>
      <c r="M40" s="27">
        <v>1</v>
      </c>
      <c r="N40" s="3">
        <v>18</v>
      </c>
      <c r="O40" s="27">
        <v>1</v>
      </c>
      <c r="P40" s="3">
        <v>17</v>
      </c>
      <c r="Q40" s="4">
        <f t="shared" si="8"/>
        <v>4</v>
      </c>
      <c r="R40" s="4">
        <f t="shared" si="8"/>
        <v>77</v>
      </c>
      <c r="S40" s="27">
        <v>1</v>
      </c>
      <c r="T40" s="3">
        <v>21</v>
      </c>
      <c r="U40" s="27">
        <v>1</v>
      </c>
      <c r="V40" s="3">
        <v>16</v>
      </c>
      <c r="W40" s="27">
        <v>1</v>
      </c>
      <c r="X40" s="3">
        <v>21</v>
      </c>
      <c r="Y40" s="3">
        <v>1</v>
      </c>
      <c r="Z40" s="3">
        <v>19</v>
      </c>
      <c r="AA40" s="3">
        <v>1</v>
      </c>
      <c r="AB40" s="3">
        <v>14</v>
      </c>
      <c r="AC40" s="4">
        <f t="shared" si="9"/>
        <v>5</v>
      </c>
      <c r="AD40" s="4">
        <f t="shared" si="9"/>
        <v>91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0"/>
        <v>9</v>
      </c>
      <c r="AP40" s="4">
        <f t="shared" si="10"/>
        <v>168</v>
      </c>
      <c r="AQ40" s="16"/>
      <c r="AS40" s="16"/>
      <c r="AT40" s="92">
        <f t="shared" si="5"/>
        <v>18.666666666666668</v>
      </c>
      <c r="AU40" s="113">
        <f t="shared" si="6"/>
        <v>148.75</v>
      </c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69" s="1" customFormat="1" ht="12.75">
      <c r="A41" s="3">
        <v>11</v>
      </c>
      <c r="B41" s="65" t="s">
        <v>85</v>
      </c>
      <c r="C41" s="65"/>
      <c r="D41" s="65"/>
      <c r="E41" s="65"/>
      <c r="F41" s="65"/>
      <c r="G41" s="65"/>
      <c r="H41" s="65"/>
      <c r="I41" s="30"/>
      <c r="J41" s="13"/>
      <c r="K41" s="30">
        <v>1</v>
      </c>
      <c r="L41" s="13">
        <v>25</v>
      </c>
      <c r="M41" s="30">
        <v>1</v>
      </c>
      <c r="N41" s="13">
        <v>23</v>
      </c>
      <c r="O41" s="30">
        <v>1</v>
      </c>
      <c r="P41" s="13">
        <v>21</v>
      </c>
      <c r="Q41" s="4">
        <f t="shared" si="8"/>
        <v>3</v>
      </c>
      <c r="R41" s="4">
        <f>J41+L41+N41+P41</f>
        <v>69</v>
      </c>
      <c r="S41" s="30">
        <v>1</v>
      </c>
      <c r="T41" s="13">
        <v>23</v>
      </c>
      <c r="U41" s="30">
        <v>1</v>
      </c>
      <c r="V41" s="13">
        <v>19</v>
      </c>
      <c r="W41" s="30">
        <v>1</v>
      </c>
      <c r="X41" s="13">
        <v>21</v>
      </c>
      <c r="Y41" s="13">
        <v>1</v>
      </c>
      <c r="Z41" s="13">
        <v>16</v>
      </c>
      <c r="AA41" s="13">
        <v>1</v>
      </c>
      <c r="AB41" s="13">
        <v>23</v>
      </c>
      <c r="AC41" s="4">
        <f t="shared" si="9"/>
        <v>5</v>
      </c>
      <c r="AD41" s="4">
        <f t="shared" si="9"/>
        <v>102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4">
        <f t="shared" si="10"/>
        <v>8</v>
      </c>
      <c r="AP41" s="4">
        <f t="shared" si="10"/>
        <v>171</v>
      </c>
      <c r="AQ41" s="16"/>
      <c r="AS41" s="16"/>
      <c r="AT41" s="92">
        <f>AP41/AO41</f>
        <v>21.375</v>
      </c>
      <c r="AU41" s="113">
        <f t="shared" si="6"/>
        <v>153.75</v>
      </c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69" s="1" customFormat="1" ht="12.75">
      <c r="A42" s="3">
        <v>12</v>
      </c>
      <c r="B42" s="3" t="s">
        <v>97</v>
      </c>
      <c r="C42" s="65"/>
      <c r="D42" s="65"/>
      <c r="E42" s="65"/>
      <c r="F42" s="65"/>
      <c r="G42" s="65"/>
      <c r="H42" s="65"/>
      <c r="I42" s="27">
        <v>1</v>
      </c>
      <c r="J42" s="3">
        <v>21</v>
      </c>
      <c r="K42" s="27">
        <v>1</v>
      </c>
      <c r="L42" s="3">
        <v>18</v>
      </c>
      <c r="M42" s="27">
        <v>1</v>
      </c>
      <c r="N42" s="3">
        <v>20</v>
      </c>
      <c r="O42" s="27">
        <v>1</v>
      </c>
      <c r="P42" s="3">
        <v>13</v>
      </c>
      <c r="Q42" s="4">
        <f t="shared" si="8"/>
        <v>4</v>
      </c>
      <c r="R42" s="4">
        <f>J42+L42+N42+P42</f>
        <v>72</v>
      </c>
      <c r="S42" s="27">
        <v>1</v>
      </c>
      <c r="T42" s="3">
        <v>19</v>
      </c>
      <c r="U42" s="27">
        <v>1</v>
      </c>
      <c r="V42" s="3">
        <v>30</v>
      </c>
      <c r="W42" s="27">
        <v>1</v>
      </c>
      <c r="X42" s="3">
        <v>16</v>
      </c>
      <c r="Y42" s="3">
        <v>1</v>
      </c>
      <c r="Z42" s="3">
        <v>31</v>
      </c>
      <c r="AA42" s="3">
        <v>1</v>
      </c>
      <c r="AB42" s="3">
        <v>15</v>
      </c>
      <c r="AC42" s="4">
        <f t="shared" si="9"/>
        <v>5</v>
      </c>
      <c r="AD42" s="4">
        <f t="shared" si="9"/>
        <v>111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0"/>
        <v>9</v>
      </c>
      <c r="AP42" s="4">
        <f t="shared" si="10"/>
        <v>183</v>
      </c>
      <c r="AQ42" s="16"/>
      <c r="AS42" s="16"/>
      <c r="AT42" s="92">
        <f>AP42/AO42</f>
        <v>20.333333333333332</v>
      </c>
      <c r="AU42" s="113">
        <f t="shared" si="6"/>
        <v>165</v>
      </c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69" s="1" customFormat="1" ht="12.75">
      <c r="A43" s="3">
        <v>13</v>
      </c>
      <c r="B43" s="3" t="s">
        <v>21</v>
      </c>
      <c r="C43" s="65"/>
      <c r="D43" s="65"/>
      <c r="E43" s="65"/>
      <c r="F43" s="65"/>
      <c r="G43" s="65"/>
      <c r="H43" s="65"/>
      <c r="I43" s="27">
        <v>1</v>
      </c>
      <c r="J43" s="3">
        <v>24</v>
      </c>
      <c r="K43" s="27">
        <v>1</v>
      </c>
      <c r="L43" s="3">
        <v>19</v>
      </c>
      <c r="M43" s="27">
        <v>1</v>
      </c>
      <c r="N43" s="3">
        <v>19</v>
      </c>
      <c r="O43" s="27">
        <v>1</v>
      </c>
      <c r="P43" s="3">
        <v>20</v>
      </c>
      <c r="Q43" s="4">
        <f t="shared" si="8"/>
        <v>4</v>
      </c>
      <c r="R43" s="4">
        <f>J43+L43+N43+P43</f>
        <v>82</v>
      </c>
      <c r="S43" s="27">
        <v>1</v>
      </c>
      <c r="T43" s="3">
        <v>21</v>
      </c>
      <c r="U43" s="27">
        <v>1</v>
      </c>
      <c r="V43" s="3">
        <v>23</v>
      </c>
      <c r="W43" s="27">
        <v>1</v>
      </c>
      <c r="X43" s="3">
        <v>24</v>
      </c>
      <c r="Y43" s="3">
        <v>1</v>
      </c>
      <c r="Z43" s="3">
        <v>23</v>
      </c>
      <c r="AA43" s="3">
        <v>1</v>
      </c>
      <c r="AB43" s="3">
        <v>18</v>
      </c>
      <c r="AC43" s="4">
        <f t="shared" si="9"/>
        <v>5</v>
      </c>
      <c r="AD43" s="4">
        <f t="shared" si="9"/>
        <v>109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0"/>
        <v>9</v>
      </c>
      <c r="AP43" s="4">
        <f t="shared" si="10"/>
        <v>191</v>
      </c>
      <c r="AQ43" s="16"/>
      <c r="AS43" s="16"/>
      <c r="AT43" s="92">
        <f>AP43/AO43</f>
        <v>21.22222222222222</v>
      </c>
      <c r="AU43" s="113">
        <f t="shared" si="6"/>
        <v>170.5</v>
      </c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</row>
    <row r="44" spans="1:69" s="1" customFormat="1" ht="12.75">
      <c r="A44" s="3">
        <v>14</v>
      </c>
      <c r="B44" s="3" t="s">
        <v>22</v>
      </c>
      <c r="C44" s="65"/>
      <c r="D44" s="65"/>
      <c r="E44" s="65"/>
      <c r="F44" s="65"/>
      <c r="G44" s="65"/>
      <c r="H44" s="65"/>
      <c r="I44" s="27">
        <v>1</v>
      </c>
      <c r="J44" s="3">
        <v>18</v>
      </c>
      <c r="K44" s="27">
        <v>1</v>
      </c>
      <c r="L44" s="3">
        <v>24</v>
      </c>
      <c r="M44" s="27">
        <v>1</v>
      </c>
      <c r="N44" s="3">
        <v>24</v>
      </c>
      <c r="O44" s="27">
        <v>1</v>
      </c>
      <c r="P44" s="3">
        <v>23</v>
      </c>
      <c r="Q44" s="4">
        <f t="shared" si="8"/>
        <v>4</v>
      </c>
      <c r="R44" s="4">
        <f t="shared" si="8"/>
        <v>89</v>
      </c>
      <c r="S44" s="27">
        <v>1</v>
      </c>
      <c r="T44" s="3">
        <v>20</v>
      </c>
      <c r="U44" s="27">
        <v>1</v>
      </c>
      <c r="V44" s="3">
        <v>24</v>
      </c>
      <c r="W44" s="27">
        <v>1</v>
      </c>
      <c r="X44" s="3">
        <v>20</v>
      </c>
      <c r="Y44" s="3">
        <v>1</v>
      </c>
      <c r="Z44" s="3">
        <v>19</v>
      </c>
      <c r="AA44" s="3">
        <v>1</v>
      </c>
      <c r="AB44" s="3">
        <v>13</v>
      </c>
      <c r="AC44" s="4">
        <f t="shared" si="9"/>
        <v>5</v>
      </c>
      <c r="AD44" s="4">
        <f t="shared" si="9"/>
        <v>96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0"/>
        <v>9</v>
      </c>
      <c r="AP44" s="4">
        <f t="shared" si="10"/>
        <v>185</v>
      </c>
      <c r="AQ44" s="16"/>
      <c r="AS44" s="16"/>
      <c r="AT44" s="92">
        <f t="shared" si="5"/>
        <v>20.555555555555557</v>
      </c>
      <c r="AU44" s="113">
        <f t="shared" si="6"/>
        <v>162.75</v>
      </c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</row>
    <row r="45" spans="1:69" s="1" customFormat="1" ht="12.75">
      <c r="A45" s="3">
        <v>15</v>
      </c>
      <c r="B45" s="8" t="s">
        <v>53</v>
      </c>
      <c r="C45" s="66"/>
      <c r="D45" s="66"/>
      <c r="E45" s="65"/>
      <c r="F45" s="65"/>
      <c r="G45" s="65"/>
      <c r="H45" s="65"/>
      <c r="I45" s="27">
        <v>1</v>
      </c>
      <c r="J45" s="3">
        <v>30</v>
      </c>
      <c r="K45" s="27">
        <v>1</v>
      </c>
      <c r="L45" s="3">
        <v>26</v>
      </c>
      <c r="M45" s="27">
        <v>2</v>
      </c>
      <c r="N45" s="3">
        <v>37</v>
      </c>
      <c r="O45" s="27">
        <v>1</v>
      </c>
      <c r="P45" s="3">
        <v>21</v>
      </c>
      <c r="Q45" s="4">
        <f t="shared" si="8"/>
        <v>5</v>
      </c>
      <c r="R45" s="4">
        <f t="shared" si="8"/>
        <v>114</v>
      </c>
      <c r="S45" s="27">
        <v>2</v>
      </c>
      <c r="T45" s="3">
        <v>39</v>
      </c>
      <c r="U45" s="27">
        <v>1</v>
      </c>
      <c r="V45" s="3">
        <v>21</v>
      </c>
      <c r="W45" s="27">
        <v>1</v>
      </c>
      <c r="X45" s="3">
        <v>30</v>
      </c>
      <c r="Y45" s="3">
        <v>1</v>
      </c>
      <c r="Z45" s="3">
        <v>29</v>
      </c>
      <c r="AA45" s="3">
        <v>1</v>
      </c>
      <c r="AB45" s="3">
        <v>27</v>
      </c>
      <c r="AC45" s="4">
        <f t="shared" si="9"/>
        <v>6</v>
      </c>
      <c r="AD45" s="4">
        <f t="shared" si="9"/>
        <v>146</v>
      </c>
      <c r="AE45" s="14"/>
      <c r="AF45" s="14"/>
      <c r="AG45" s="3"/>
      <c r="AH45" s="3"/>
      <c r="AI45" s="3"/>
      <c r="AJ45" s="3"/>
      <c r="AK45" s="3"/>
      <c r="AL45" s="3"/>
      <c r="AM45" s="4"/>
      <c r="AN45" s="4"/>
      <c r="AO45" s="4">
        <f t="shared" si="10"/>
        <v>11</v>
      </c>
      <c r="AP45" s="4">
        <f t="shared" si="10"/>
        <v>260</v>
      </c>
      <c r="AQ45" s="16"/>
      <c r="AS45" s="16"/>
      <c r="AT45" s="92">
        <f t="shared" si="5"/>
        <v>23.636363636363637</v>
      </c>
      <c r="AU45" s="113">
        <f t="shared" si="6"/>
        <v>231.5</v>
      </c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</row>
    <row r="46" spans="1:69" s="1" customFormat="1" ht="12.75">
      <c r="A46" s="3">
        <v>16</v>
      </c>
      <c r="B46" s="3" t="s">
        <v>95</v>
      </c>
      <c r="C46" s="65"/>
      <c r="D46" s="65"/>
      <c r="E46" s="65"/>
      <c r="F46" s="65"/>
      <c r="G46" s="65"/>
      <c r="H46" s="65"/>
      <c r="I46" s="27"/>
      <c r="J46" s="3"/>
      <c r="K46" s="33"/>
      <c r="L46" s="3"/>
      <c r="M46" s="27"/>
      <c r="N46" s="3"/>
      <c r="O46" s="33"/>
      <c r="P46" s="3"/>
      <c r="Q46" s="4">
        <f t="shared" si="8"/>
        <v>0</v>
      </c>
      <c r="R46" s="4">
        <f t="shared" si="8"/>
        <v>0</v>
      </c>
      <c r="S46" s="27"/>
      <c r="T46" s="3"/>
      <c r="U46" s="27"/>
      <c r="V46" s="3"/>
      <c r="W46" s="27"/>
      <c r="X46" s="3"/>
      <c r="Y46" s="3"/>
      <c r="Z46" s="3"/>
      <c r="AA46" s="3"/>
      <c r="AB46" s="3"/>
      <c r="AC46" s="4">
        <f t="shared" si="9"/>
        <v>0</v>
      </c>
      <c r="AD46" s="4">
        <f t="shared" si="9"/>
        <v>0</v>
      </c>
      <c r="AE46" s="4"/>
      <c r="AF46" s="4"/>
      <c r="AG46" s="3"/>
      <c r="AH46" s="3"/>
      <c r="AI46" s="3"/>
      <c r="AJ46" s="3"/>
      <c r="AK46" s="3"/>
      <c r="AL46" s="3"/>
      <c r="AM46" s="4"/>
      <c r="AN46" s="4"/>
      <c r="AO46" s="4">
        <f t="shared" si="10"/>
        <v>0</v>
      </c>
      <c r="AP46" s="4">
        <f t="shared" si="10"/>
        <v>0</v>
      </c>
      <c r="AQ46" s="16"/>
      <c r="AR46" s="19"/>
      <c r="AS46" s="86"/>
      <c r="AT46" s="92"/>
      <c r="AU46" s="113">
        <f t="shared" si="6"/>
        <v>0</v>
      </c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</row>
    <row r="47" spans="1:69" s="1" customFormat="1" ht="12.75">
      <c r="A47" s="3"/>
      <c r="B47" s="8" t="s">
        <v>45</v>
      </c>
      <c r="C47" s="66"/>
      <c r="D47" s="66"/>
      <c r="E47" s="65"/>
      <c r="F47" s="65"/>
      <c r="G47" s="65"/>
      <c r="H47" s="65"/>
      <c r="I47" s="27"/>
      <c r="J47" s="3"/>
      <c r="K47" s="27">
        <v>1</v>
      </c>
      <c r="L47" s="3">
        <v>23</v>
      </c>
      <c r="M47" s="27"/>
      <c r="N47" s="3"/>
      <c r="O47" s="27">
        <v>1</v>
      </c>
      <c r="P47" s="3">
        <v>19</v>
      </c>
      <c r="Q47" s="4">
        <f t="shared" si="8"/>
        <v>2</v>
      </c>
      <c r="R47" s="4">
        <f t="shared" si="8"/>
        <v>42</v>
      </c>
      <c r="S47" s="27"/>
      <c r="T47" s="3"/>
      <c r="U47" s="27">
        <v>1</v>
      </c>
      <c r="V47" s="3">
        <v>22</v>
      </c>
      <c r="W47" s="27"/>
      <c r="X47" s="3"/>
      <c r="Y47" s="3">
        <v>1</v>
      </c>
      <c r="Z47" s="3">
        <v>18</v>
      </c>
      <c r="AA47" s="3">
        <v>1</v>
      </c>
      <c r="AB47" s="3">
        <v>10</v>
      </c>
      <c r="AC47" s="4">
        <f t="shared" si="9"/>
        <v>3</v>
      </c>
      <c r="AD47" s="4">
        <f t="shared" si="9"/>
        <v>50</v>
      </c>
      <c r="AE47" s="14"/>
      <c r="AF47" s="14"/>
      <c r="AG47" s="3"/>
      <c r="AH47" s="3"/>
      <c r="AI47" s="3"/>
      <c r="AJ47" s="3"/>
      <c r="AK47" s="3"/>
      <c r="AL47" s="3"/>
      <c r="AM47" s="4"/>
      <c r="AN47" s="4"/>
      <c r="AO47" s="4">
        <f t="shared" si="10"/>
        <v>5</v>
      </c>
      <c r="AP47" s="4">
        <f t="shared" si="10"/>
        <v>92</v>
      </c>
      <c r="AQ47" s="16"/>
      <c r="AR47" s="19"/>
      <c r="AS47" s="86"/>
      <c r="AT47" s="92">
        <f t="shared" si="5"/>
        <v>18.4</v>
      </c>
      <c r="AU47" s="113">
        <f t="shared" si="6"/>
        <v>81.5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</row>
    <row r="48" spans="1:69" s="1" customFormat="1" ht="12.75">
      <c r="A48" s="3"/>
      <c r="B48" s="8" t="s">
        <v>46</v>
      </c>
      <c r="C48" s="66"/>
      <c r="D48" s="66"/>
      <c r="E48" s="65"/>
      <c r="F48" s="65"/>
      <c r="G48" s="65"/>
      <c r="H48" s="65"/>
      <c r="I48" s="27">
        <v>1</v>
      </c>
      <c r="J48" s="3">
        <v>18</v>
      </c>
      <c r="K48" s="27"/>
      <c r="L48" s="3"/>
      <c r="M48" s="27">
        <v>1</v>
      </c>
      <c r="N48" s="3">
        <v>8</v>
      </c>
      <c r="O48" s="27"/>
      <c r="P48" s="3"/>
      <c r="Q48" s="4">
        <f t="shared" si="8"/>
        <v>2</v>
      </c>
      <c r="R48" s="4">
        <f t="shared" si="8"/>
        <v>26</v>
      </c>
      <c r="S48" s="27">
        <v>1</v>
      </c>
      <c r="T48" s="3">
        <v>8</v>
      </c>
      <c r="U48" s="27"/>
      <c r="V48" s="3"/>
      <c r="W48" s="27">
        <v>1</v>
      </c>
      <c r="X48" s="3">
        <v>12</v>
      </c>
      <c r="Y48" s="3"/>
      <c r="Z48" s="3"/>
      <c r="AA48" s="3"/>
      <c r="AB48" s="3"/>
      <c r="AC48" s="4">
        <f t="shared" si="9"/>
        <v>2</v>
      </c>
      <c r="AD48" s="4">
        <f t="shared" si="9"/>
        <v>20</v>
      </c>
      <c r="AE48" s="14"/>
      <c r="AF48" s="14"/>
      <c r="AG48" s="3"/>
      <c r="AH48" s="3"/>
      <c r="AI48" s="3"/>
      <c r="AJ48" s="3"/>
      <c r="AK48" s="3"/>
      <c r="AL48" s="3"/>
      <c r="AM48" s="4"/>
      <c r="AN48" s="4"/>
      <c r="AO48" s="4">
        <f t="shared" si="10"/>
        <v>4</v>
      </c>
      <c r="AP48" s="4">
        <f t="shared" si="10"/>
        <v>46</v>
      </c>
      <c r="AQ48" s="16"/>
      <c r="AR48" s="19"/>
      <c r="AS48" s="86"/>
      <c r="AT48" s="92">
        <f t="shared" si="5"/>
        <v>11.5</v>
      </c>
      <c r="AU48" s="113">
        <f t="shared" si="6"/>
        <v>39.5</v>
      </c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</row>
    <row r="49" spans="1:69" s="1" customFormat="1" ht="12" customHeight="1">
      <c r="A49" s="11">
        <v>17</v>
      </c>
      <c r="B49" s="11" t="s">
        <v>72</v>
      </c>
      <c r="C49" s="70"/>
      <c r="D49" s="70"/>
      <c r="E49" s="70"/>
      <c r="F49" s="70"/>
      <c r="G49" s="70"/>
      <c r="H49" s="70"/>
      <c r="I49" s="29">
        <v>1</v>
      </c>
      <c r="J49" s="11">
        <v>36</v>
      </c>
      <c r="K49" s="29">
        <v>1</v>
      </c>
      <c r="L49" s="11">
        <v>32</v>
      </c>
      <c r="M49" s="29">
        <v>1</v>
      </c>
      <c r="N49" s="11">
        <v>31</v>
      </c>
      <c r="O49" s="29">
        <v>2</v>
      </c>
      <c r="P49" s="22">
        <v>36</v>
      </c>
      <c r="Q49" s="4">
        <f aca="true" t="shared" si="11" ref="Q49:R64">I49+K49+M49+O49</f>
        <v>5</v>
      </c>
      <c r="R49" s="4">
        <f t="shared" si="11"/>
        <v>135</v>
      </c>
      <c r="S49" s="36">
        <v>1</v>
      </c>
      <c r="T49" s="11">
        <v>26</v>
      </c>
      <c r="U49" s="29">
        <v>2</v>
      </c>
      <c r="V49" s="11">
        <v>41</v>
      </c>
      <c r="W49" s="29">
        <v>2</v>
      </c>
      <c r="X49" s="11">
        <v>37</v>
      </c>
      <c r="Y49" s="11">
        <v>2</v>
      </c>
      <c r="Z49" s="11">
        <v>44</v>
      </c>
      <c r="AA49" s="11">
        <v>2</v>
      </c>
      <c r="AB49" s="11">
        <v>36</v>
      </c>
      <c r="AC49" s="4">
        <f t="shared" si="9"/>
        <v>9</v>
      </c>
      <c r="AD49" s="4">
        <f t="shared" si="9"/>
        <v>184</v>
      </c>
      <c r="AE49" s="4"/>
      <c r="AF49" s="4"/>
      <c r="AG49" s="11"/>
      <c r="AH49" s="11"/>
      <c r="AI49" s="11"/>
      <c r="AJ49" s="11"/>
      <c r="AK49" s="11"/>
      <c r="AL49" s="11"/>
      <c r="AM49" s="12"/>
      <c r="AN49" s="12"/>
      <c r="AO49" s="4">
        <f t="shared" si="10"/>
        <v>14</v>
      </c>
      <c r="AP49" s="4">
        <f t="shared" si="10"/>
        <v>319</v>
      </c>
      <c r="AQ49" s="16"/>
      <c r="AR49" s="54"/>
      <c r="AS49" s="87"/>
      <c r="AT49" s="92">
        <f t="shared" si="5"/>
        <v>22.785714285714285</v>
      </c>
      <c r="AU49" s="113">
        <f t="shared" si="6"/>
        <v>285.25</v>
      </c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</row>
    <row r="50" spans="1:69" s="1" customFormat="1" ht="11.25" customHeight="1">
      <c r="A50" s="3">
        <v>18</v>
      </c>
      <c r="B50" s="3" t="s">
        <v>23</v>
      </c>
      <c r="C50" s="65"/>
      <c r="D50" s="65"/>
      <c r="E50" s="65"/>
      <c r="F50" s="65"/>
      <c r="G50" s="65"/>
      <c r="H50" s="65"/>
      <c r="I50" s="27">
        <v>1</v>
      </c>
      <c r="J50" s="3">
        <v>13</v>
      </c>
      <c r="K50" s="27">
        <v>1</v>
      </c>
      <c r="L50" s="3">
        <v>19</v>
      </c>
      <c r="M50" s="27">
        <v>1</v>
      </c>
      <c r="N50" s="3">
        <v>22</v>
      </c>
      <c r="O50" s="27">
        <v>1</v>
      </c>
      <c r="P50" s="3">
        <v>22</v>
      </c>
      <c r="Q50" s="4">
        <f t="shared" si="11"/>
        <v>4</v>
      </c>
      <c r="R50" s="4">
        <f t="shared" si="11"/>
        <v>76</v>
      </c>
      <c r="S50" s="27">
        <v>1</v>
      </c>
      <c r="T50" s="3">
        <v>23</v>
      </c>
      <c r="U50" s="27">
        <v>1</v>
      </c>
      <c r="V50" s="3">
        <v>21</v>
      </c>
      <c r="W50" s="27">
        <v>1</v>
      </c>
      <c r="X50" s="3">
        <v>21</v>
      </c>
      <c r="Y50" s="3">
        <v>1</v>
      </c>
      <c r="Z50" s="3">
        <v>19</v>
      </c>
      <c r="AA50" s="3">
        <v>1</v>
      </c>
      <c r="AB50" s="3">
        <v>19</v>
      </c>
      <c r="AC50" s="4">
        <f t="shared" si="9"/>
        <v>5</v>
      </c>
      <c r="AD50" s="4">
        <f t="shared" si="9"/>
        <v>103</v>
      </c>
      <c r="AE50" s="4"/>
      <c r="AF50" s="4"/>
      <c r="AG50" s="3"/>
      <c r="AH50" s="3"/>
      <c r="AI50" s="3"/>
      <c r="AJ50" s="3"/>
      <c r="AK50" s="3"/>
      <c r="AL50" s="3"/>
      <c r="AM50" s="4"/>
      <c r="AN50" s="4"/>
      <c r="AO50" s="4">
        <f t="shared" si="10"/>
        <v>9</v>
      </c>
      <c r="AP50" s="4">
        <f t="shared" si="10"/>
        <v>179</v>
      </c>
      <c r="AQ50" s="16"/>
      <c r="AR50" s="19"/>
      <c r="AS50" s="86"/>
      <c r="AT50" s="92">
        <f t="shared" si="5"/>
        <v>19.88888888888889</v>
      </c>
      <c r="AU50" s="113">
        <f t="shared" si="6"/>
        <v>160</v>
      </c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</row>
    <row r="51" spans="1:69" s="1" customFormat="1" ht="11.25" customHeight="1">
      <c r="A51" s="3">
        <v>19</v>
      </c>
      <c r="B51" s="3" t="s">
        <v>54</v>
      </c>
      <c r="C51" s="65"/>
      <c r="D51" s="65"/>
      <c r="E51" s="66"/>
      <c r="F51" s="66"/>
      <c r="G51" s="66"/>
      <c r="H51" s="66"/>
      <c r="I51" s="27">
        <v>1</v>
      </c>
      <c r="J51" s="3">
        <v>19</v>
      </c>
      <c r="K51" s="27">
        <v>1</v>
      </c>
      <c r="L51" s="3">
        <v>17</v>
      </c>
      <c r="M51" s="27">
        <v>1</v>
      </c>
      <c r="N51" s="3">
        <v>20</v>
      </c>
      <c r="O51" s="27">
        <v>1</v>
      </c>
      <c r="P51" s="3">
        <v>15</v>
      </c>
      <c r="Q51" s="4">
        <f t="shared" si="11"/>
        <v>4</v>
      </c>
      <c r="R51" s="4">
        <f t="shared" si="11"/>
        <v>71</v>
      </c>
      <c r="S51" s="27">
        <v>1</v>
      </c>
      <c r="T51" s="3">
        <v>16</v>
      </c>
      <c r="U51" s="27">
        <v>1</v>
      </c>
      <c r="V51" s="3">
        <v>20</v>
      </c>
      <c r="W51" s="27">
        <v>1</v>
      </c>
      <c r="X51" s="3">
        <v>18</v>
      </c>
      <c r="Y51" s="3">
        <v>1</v>
      </c>
      <c r="Z51" s="3">
        <v>15</v>
      </c>
      <c r="AA51" s="3">
        <v>1</v>
      </c>
      <c r="AB51" s="3">
        <v>18</v>
      </c>
      <c r="AC51" s="4">
        <f t="shared" si="9"/>
        <v>5</v>
      </c>
      <c r="AD51" s="4">
        <f t="shared" si="9"/>
        <v>87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4">
        <f t="shared" si="10"/>
        <v>9</v>
      </c>
      <c r="AP51" s="4">
        <f t="shared" si="10"/>
        <v>158</v>
      </c>
      <c r="AQ51" s="16"/>
      <c r="AR51" s="19"/>
      <c r="AS51" s="86"/>
      <c r="AT51" s="92">
        <f t="shared" si="5"/>
        <v>17.555555555555557</v>
      </c>
      <c r="AU51" s="113">
        <f t="shared" si="6"/>
        <v>140.25</v>
      </c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</row>
    <row r="52" spans="1:69" s="1" customFormat="1" ht="11.25" customHeight="1">
      <c r="A52" s="3">
        <v>20</v>
      </c>
      <c r="B52" s="3" t="s">
        <v>58</v>
      </c>
      <c r="C52" s="65"/>
      <c r="D52" s="65"/>
      <c r="E52" s="66"/>
      <c r="F52" s="66"/>
      <c r="G52" s="66"/>
      <c r="H52" s="66"/>
      <c r="I52" s="27">
        <v>1</v>
      </c>
      <c r="J52" s="3">
        <v>19</v>
      </c>
      <c r="K52" s="27">
        <v>1</v>
      </c>
      <c r="L52" s="3">
        <v>21</v>
      </c>
      <c r="M52" s="27">
        <v>1</v>
      </c>
      <c r="N52" s="3">
        <v>17</v>
      </c>
      <c r="O52" s="27">
        <v>1</v>
      </c>
      <c r="P52" s="3">
        <v>17</v>
      </c>
      <c r="Q52" s="4">
        <f t="shared" si="11"/>
        <v>4</v>
      </c>
      <c r="R52" s="4">
        <f t="shared" si="11"/>
        <v>74</v>
      </c>
      <c r="S52" s="27">
        <v>1</v>
      </c>
      <c r="T52" s="3">
        <v>18</v>
      </c>
      <c r="U52" s="27">
        <v>1</v>
      </c>
      <c r="V52" s="3">
        <v>19</v>
      </c>
      <c r="W52" s="27">
        <v>1</v>
      </c>
      <c r="X52" s="3">
        <v>27</v>
      </c>
      <c r="Y52" s="3">
        <v>1</v>
      </c>
      <c r="Z52" s="3">
        <v>18</v>
      </c>
      <c r="AA52" s="3">
        <v>1</v>
      </c>
      <c r="AB52" s="3">
        <v>22</v>
      </c>
      <c r="AC52" s="4">
        <f t="shared" si="9"/>
        <v>5</v>
      </c>
      <c r="AD52" s="4">
        <f t="shared" si="9"/>
        <v>104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0"/>
        <v>9</v>
      </c>
      <c r="AP52" s="4">
        <f t="shared" si="10"/>
        <v>178</v>
      </c>
      <c r="AQ52" s="16"/>
      <c r="AR52" s="19"/>
      <c r="AS52" s="86"/>
      <c r="AT52" s="92">
        <f t="shared" si="5"/>
        <v>19.77777777777778</v>
      </c>
      <c r="AU52" s="113">
        <f t="shared" si="6"/>
        <v>159.5</v>
      </c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</row>
    <row r="53" spans="1:69" s="1" customFormat="1" ht="12.75">
      <c r="A53" s="3">
        <v>21</v>
      </c>
      <c r="B53" s="3" t="s">
        <v>24</v>
      </c>
      <c r="C53" s="65"/>
      <c r="D53" s="65"/>
      <c r="E53" s="65"/>
      <c r="F53" s="65"/>
      <c r="G53" s="65"/>
      <c r="H53" s="65"/>
      <c r="I53" s="27"/>
      <c r="J53" s="3"/>
      <c r="K53" s="27">
        <v>1</v>
      </c>
      <c r="L53" s="3">
        <v>24</v>
      </c>
      <c r="M53" s="27">
        <v>1</v>
      </c>
      <c r="N53" s="3">
        <v>18</v>
      </c>
      <c r="O53" s="27">
        <v>1</v>
      </c>
      <c r="P53" s="3">
        <v>16</v>
      </c>
      <c r="Q53" s="4">
        <f t="shared" si="11"/>
        <v>3</v>
      </c>
      <c r="R53" s="4">
        <f t="shared" si="11"/>
        <v>58</v>
      </c>
      <c r="S53" s="27">
        <v>1</v>
      </c>
      <c r="T53" s="3">
        <v>19</v>
      </c>
      <c r="U53" s="27">
        <v>1</v>
      </c>
      <c r="V53" s="3">
        <v>21</v>
      </c>
      <c r="W53" s="27">
        <v>1</v>
      </c>
      <c r="X53" s="3">
        <v>27</v>
      </c>
      <c r="Y53" s="3">
        <v>1</v>
      </c>
      <c r="Z53" s="3">
        <v>18</v>
      </c>
      <c r="AA53" s="3">
        <v>1</v>
      </c>
      <c r="AB53" s="3">
        <v>18</v>
      </c>
      <c r="AC53" s="4">
        <f t="shared" si="9"/>
        <v>5</v>
      </c>
      <c r="AD53" s="4">
        <f t="shared" si="9"/>
        <v>103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0"/>
        <v>8</v>
      </c>
      <c r="AP53" s="4">
        <f t="shared" si="10"/>
        <v>161</v>
      </c>
      <c r="AQ53" s="16"/>
      <c r="AR53" s="19"/>
      <c r="AS53" s="86"/>
      <c r="AT53" s="92">
        <f t="shared" si="5"/>
        <v>20.125</v>
      </c>
      <c r="AU53" s="113">
        <f t="shared" si="6"/>
        <v>146.5</v>
      </c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</row>
    <row r="54" spans="1:69" s="1" customFormat="1" ht="12.75">
      <c r="A54" s="3">
        <v>22</v>
      </c>
      <c r="B54" s="3" t="s">
        <v>25</v>
      </c>
      <c r="C54" s="65"/>
      <c r="D54" s="65"/>
      <c r="E54" s="65"/>
      <c r="F54" s="65"/>
      <c r="G54" s="65"/>
      <c r="H54" s="65"/>
      <c r="I54" s="27">
        <v>1</v>
      </c>
      <c r="J54" s="3">
        <v>18</v>
      </c>
      <c r="K54" s="27">
        <v>1</v>
      </c>
      <c r="L54" s="3">
        <v>20</v>
      </c>
      <c r="M54" s="27">
        <v>1</v>
      </c>
      <c r="N54" s="3">
        <v>16</v>
      </c>
      <c r="O54" s="27">
        <v>1</v>
      </c>
      <c r="P54" s="3">
        <v>8</v>
      </c>
      <c r="Q54" s="4">
        <f t="shared" si="11"/>
        <v>4</v>
      </c>
      <c r="R54" s="4">
        <f t="shared" si="11"/>
        <v>62</v>
      </c>
      <c r="S54" s="27">
        <v>1</v>
      </c>
      <c r="T54" s="3">
        <v>12</v>
      </c>
      <c r="U54" s="27">
        <v>1</v>
      </c>
      <c r="V54" s="3">
        <v>19</v>
      </c>
      <c r="W54" s="27">
        <v>1</v>
      </c>
      <c r="X54" s="3">
        <v>17</v>
      </c>
      <c r="Y54" s="3">
        <v>1</v>
      </c>
      <c r="Z54" s="3">
        <v>16</v>
      </c>
      <c r="AA54" s="3">
        <v>1</v>
      </c>
      <c r="AB54" s="3">
        <v>13</v>
      </c>
      <c r="AC54" s="4">
        <f t="shared" si="9"/>
        <v>5</v>
      </c>
      <c r="AD54" s="4">
        <f t="shared" si="9"/>
        <v>77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0"/>
        <v>9</v>
      </c>
      <c r="AP54" s="4">
        <f t="shared" si="10"/>
        <v>139</v>
      </c>
      <c r="AQ54" s="16"/>
      <c r="AR54" s="19"/>
      <c r="AS54" s="86"/>
      <c r="AT54" s="92">
        <f t="shared" si="5"/>
        <v>15.444444444444445</v>
      </c>
      <c r="AU54" s="113">
        <f t="shared" si="6"/>
        <v>123.5</v>
      </c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</row>
    <row r="55" spans="1:69" s="1" customFormat="1" ht="12.75">
      <c r="A55" s="3">
        <v>23</v>
      </c>
      <c r="B55" s="3" t="s">
        <v>26</v>
      </c>
      <c r="C55" s="65"/>
      <c r="D55" s="65"/>
      <c r="E55" s="65"/>
      <c r="F55" s="65"/>
      <c r="G55" s="65"/>
      <c r="H55" s="65"/>
      <c r="I55" s="27">
        <v>1</v>
      </c>
      <c r="J55" s="3">
        <v>21</v>
      </c>
      <c r="K55" s="27"/>
      <c r="L55" s="3"/>
      <c r="M55" s="27">
        <v>1</v>
      </c>
      <c r="N55" s="3">
        <v>13</v>
      </c>
      <c r="O55" s="27">
        <v>1</v>
      </c>
      <c r="P55" s="3">
        <v>14</v>
      </c>
      <c r="Q55" s="4">
        <f t="shared" si="11"/>
        <v>3</v>
      </c>
      <c r="R55" s="4">
        <f t="shared" si="11"/>
        <v>48</v>
      </c>
      <c r="S55" s="27">
        <v>1</v>
      </c>
      <c r="T55" s="3">
        <v>12</v>
      </c>
      <c r="U55" s="27">
        <v>1</v>
      </c>
      <c r="V55" s="3">
        <v>19</v>
      </c>
      <c r="W55" s="27">
        <v>1</v>
      </c>
      <c r="X55" s="3">
        <v>15</v>
      </c>
      <c r="Y55" s="3">
        <v>1</v>
      </c>
      <c r="Z55" s="3">
        <v>15</v>
      </c>
      <c r="AA55" s="3">
        <v>1</v>
      </c>
      <c r="AB55" s="3">
        <v>16</v>
      </c>
      <c r="AC55" s="4">
        <f t="shared" si="9"/>
        <v>5</v>
      </c>
      <c r="AD55" s="4">
        <f t="shared" si="9"/>
        <v>77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0"/>
        <v>8</v>
      </c>
      <c r="AP55" s="4">
        <f t="shared" si="10"/>
        <v>125</v>
      </c>
      <c r="AQ55" s="16"/>
      <c r="AR55" s="19"/>
      <c r="AS55" s="86"/>
      <c r="AT55" s="92">
        <f t="shared" si="5"/>
        <v>15.625</v>
      </c>
      <c r="AU55" s="113">
        <f t="shared" si="6"/>
        <v>113</v>
      </c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</row>
    <row r="56" spans="1:69" s="1" customFormat="1" ht="12.75">
      <c r="A56" s="3">
        <v>24</v>
      </c>
      <c r="B56" s="3" t="s">
        <v>27</v>
      </c>
      <c r="C56" s="65"/>
      <c r="D56" s="65"/>
      <c r="E56" s="65"/>
      <c r="F56" s="65"/>
      <c r="G56" s="65"/>
      <c r="H56" s="65"/>
      <c r="I56" s="27">
        <v>1</v>
      </c>
      <c r="J56" s="3">
        <v>20</v>
      </c>
      <c r="K56" s="27"/>
      <c r="L56" s="3"/>
      <c r="M56" s="27">
        <v>1</v>
      </c>
      <c r="N56" s="3">
        <v>14</v>
      </c>
      <c r="O56" s="27">
        <v>1</v>
      </c>
      <c r="P56" s="3">
        <v>15</v>
      </c>
      <c r="Q56" s="4">
        <f t="shared" si="11"/>
        <v>3</v>
      </c>
      <c r="R56" s="4">
        <f t="shared" si="11"/>
        <v>49</v>
      </c>
      <c r="S56" s="27">
        <v>1</v>
      </c>
      <c r="T56" s="3">
        <v>10</v>
      </c>
      <c r="U56" s="27">
        <v>1</v>
      </c>
      <c r="V56" s="3">
        <v>13</v>
      </c>
      <c r="W56" s="27">
        <v>1</v>
      </c>
      <c r="X56" s="3">
        <v>17</v>
      </c>
      <c r="Y56" s="3">
        <v>1</v>
      </c>
      <c r="Z56" s="3">
        <v>15</v>
      </c>
      <c r="AA56" s="3">
        <v>1</v>
      </c>
      <c r="AB56" s="3">
        <v>8</v>
      </c>
      <c r="AC56" s="4">
        <f t="shared" si="9"/>
        <v>5</v>
      </c>
      <c r="AD56" s="4">
        <f t="shared" si="9"/>
        <v>63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0"/>
        <v>8</v>
      </c>
      <c r="AP56" s="4">
        <f t="shared" si="10"/>
        <v>112</v>
      </c>
      <c r="AQ56" s="16"/>
      <c r="AR56" s="19"/>
      <c r="AS56" s="86"/>
      <c r="AT56" s="92">
        <f t="shared" si="5"/>
        <v>14</v>
      </c>
      <c r="AU56" s="113">
        <f t="shared" si="6"/>
        <v>99.75</v>
      </c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</row>
    <row r="57" spans="1:69" s="1" customFormat="1" ht="12.75">
      <c r="A57" s="3">
        <v>25</v>
      </c>
      <c r="B57" s="3" t="s">
        <v>28</v>
      </c>
      <c r="C57" s="65"/>
      <c r="D57" s="65"/>
      <c r="E57" s="65"/>
      <c r="F57" s="65"/>
      <c r="G57" s="65"/>
      <c r="H57" s="65"/>
      <c r="I57" s="27">
        <v>1</v>
      </c>
      <c r="J57" s="3">
        <v>18</v>
      </c>
      <c r="K57" s="27">
        <v>1</v>
      </c>
      <c r="L57" s="3">
        <v>21</v>
      </c>
      <c r="M57" s="27">
        <v>1</v>
      </c>
      <c r="N57" s="3">
        <v>16</v>
      </c>
      <c r="O57" s="27">
        <v>1</v>
      </c>
      <c r="P57" s="3">
        <v>18</v>
      </c>
      <c r="Q57" s="4">
        <f t="shared" si="11"/>
        <v>4</v>
      </c>
      <c r="R57" s="4">
        <f t="shared" si="11"/>
        <v>73</v>
      </c>
      <c r="S57" s="27">
        <v>1</v>
      </c>
      <c r="T57" s="3">
        <v>14</v>
      </c>
      <c r="U57" s="27">
        <v>1</v>
      </c>
      <c r="V57" s="3">
        <v>22</v>
      </c>
      <c r="W57" s="27"/>
      <c r="X57" s="3"/>
      <c r="Y57" s="3">
        <v>1</v>
      </c>
      <c r="Z57" s="3">
        <v>15</v>
      </c>
      <c r="AA57" s="3">
        <v>1</v>
      </c>
      <c r="AB57" s="3">
        <v>20</v>
      </c>
      <c r="AC57" s="4">
        <f t="shared" si="9"/>
        <v>4</v>
      </c>
      <c r="AD57" s="4">
        <f t="shared" si="9"/>
        <v>71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0"/>
        <v>8</v>
      </c>
      <c r="AP57" s="4">
        <f t="shared" si="10"/>
        <v>144</v>
      </c>
      <c r="AQ57" s="16"/>
      <c r="AR57" s="19"/>
      <c r="AS57" s="86"/>
      <c r="AT57" s="92">
        <f t="shared" si="5"/>
        <v>18</v>
      </c>
      <c r="AU57" s="113">
        <f t="shared" si="6"/>
        <v>125.75</v>
      </c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</row>
    <row r="58" spans="1:69" s="1" customFormat="1" ht="12.75">
      <c r="A58" s="3">
        <v>26</v>
      </c>
      <c r="B58" s="3" t="s">
        <v>74</v>
      </c>
      <c r="C58" s="65"/>
      <c r="D58" s="65"/>
      <c r="E58" s="65"/>
      <c r="F58" s="65"/>
      <c r="G58" s="65"/>
      <c r="H58" s="65"/>
      <c r="I58" s="27">
        <v>1</v>
      </c>
      <c r="J58" s="3">
        <v>17</v>
      </c>
      <c r="K58" s="27"/>
      <c r="L58" s="3"/>
      <c r="M58" s="27">
        <v>1</v>
      </c>
      <c r="N58" s="3">
        <v>16</v>
      </c>
      <c r="O58" s="27"/>
      <c r="P58" s="3"/>
      <c r="Q58" s="4">
        <f t="shared" si="11"/>
        <v>2</v>
      </c>
      <c r="R58" s="4">
        <f t="shared" si="11"/>
        <v>33</v>
      </c>
      <c r="S58" s="27">
        <v>1</v>
      </c>
      <c r="T58" s="3">
        <v>18</v>
      </c>
      <c r="U58" s="27">
        <v>1</v>
      </c>
      <c r="V58" s="3">
        <v>12</v>
      </c>
      <c r="W58" s="27"/>
      <c r="X58" s="3"/>
      <c r="Y58" s="3">
        <v>1</v>
      </c>
      <c r="Z58" s="3">
        <v>14</v>
      </c>
      <c r="AA58" s="3">
        <v>1</v>
      </c>
      <c r="AB58" s="3">
        <v>12</v>
      </c>
      <c r="AC58" s="4">
        <f t="shared" si="9"/>
        <v>4</v>
      </c>
      <c r="AD58" s="4">
        <f t="shared" si="9"/>
        <v>56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0"/>
        <v>6</v>
      </c>
      <c r="AP58" s="4">
        <f t="shared" si="10"/>
        <v>89</v>
      </c>
      <c r="AQ58" s="16"/>
      <c r="AR58" s="19"/>
      <c r="AS58" s="86"/>
      <c r="AT58" s="92">
        <f t="shared" si="5"/>
        <v>14.833333333333334</v>
      </c>
      <c r="AU58" s="113">
        <f t="shared" si="6"/>
        <v>80.75</v>
      </c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</row>
    <row r="59" spans="1:69" s="1" customFormat="1" ht="12.75">
      <c r="A59" s="3">
        <v>27</v>
      </c>
      <c r="B59" s="3" t="s">
        <v>29</v>
      </c>
      <c r="C59" s="65"/>
      <c r="D59" s="65"/>
      <c r="E59" s="65"/>
      <c r="F59" s="65"/>
      <c r="G59" s="65"/>
      <c r="H59" s="65"/>
      <c r="I59" s="27">
        <v>1</v>
      </c>
      <c r="J59" s="3">
        <v>28</v>
      </c>
      <c r="K59" s="27">
        <v>1</v>
      </c>
      <c r="L59" s="3">
        <v>19</v>
      </c>
      <c r="M59" s="27">
        <v>1</v>
      </c>
      <c r="N59" s="3">
        <v>24</v>
      </c>
      <c r="O59" s="27">
        <v>1</v>
      </c>
      <c r="P59" s="3">
        <v>27</v>
      </c>
      <c r="Q59" s="4">
        <f t="shared" si="11"/>
        <v>4</v>
      </c>
      <c r="R59" s="4">
        <f t="shared" si="11"/>
        <v>98</v>
      </c>
      <c r="S59" s="27">
        <v>1</v>
      </c>
      <c r="T59" s="3">
        <v>23</v>
      </c>
      <c r="U59" s="27">
        <v>1</v>
      </c>
      <c r="V59" s="3">
        <v>22</v>
      </c>
      <c r="W59" s="27">
        <v>1</v>
      </c>
      <c r="X59" s="3">
        <v>22</v>
      </c>
      <c r="Y59" s="3">
        <v>1</v>
      </c>
      <c r="Z59" s="3">
        <v>24</v>
      </c>
      <c r="AA59" s="3">
        <v>1</v>
      </c>
      <c r="AB59" s="3">
        <v>18</v>
      </c>
      <c r="AC59" s="4">
        <f t="shared" si="9"/>
        <v>5</v>
      </c>
      <c r="AD59" s="4">
        <f t="shared" si="9"/>
        <v>109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0"/>
        <v>9</v>
      </c>
      <c r="AP59" s="4">
        <f t="shared" si="10"/>
        <v>207</v>
      </c>
      <c r="AQ59" s="16"/>
      <c r="AR59" s="19"/>
      <c r="AS59" s="86"/>
      <c r="AT59" s="92">
        <f t="shared" si="5"/>
        <v>23</v>
      </c>
      <c r="AU59" s="113">
        <f t="shared" si="6"/>
        <v>182.5</v>
      </c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</row>
    <row r="60" spans="1:69" s="1" customFormat="1" ht="12.75">
      <c r="A60" s="3">
        <v>28</v>
      </c>
      <c r="B60" s="3" t="s">
        <v>20</v>
      </c>
      <c r="C60" s="65"/>
      <c r="D60" s="65"/>
      <c r="E60" s="65"/>
      <c r="F60" s="65"/>
      <c r="G60" s="65"/>
      <c r="H60" s="65"/>
      <c r="I60" s="27"/>
      <c r="J60" s="3"/>
      <c r="K60" s="27">
        <v>1</v>
      </c>
      <c r="L60" s="3">
        <v>17</v>
      </c>
      <c r="M60" s="27"/>
      <c r="N60" s="3"/>
      <c r="O60" s="27">
        <v>1</v>
      </c>
      <c r="P60" s="3">
        <v>13</v>
      </c>
      <c r="Q60" s="4">
        <f t="shared" si="11"/>
        <v>2</v>
      </c>
      <c r="R60" s="4">
        <f t="shared" si="11"/>
        <v>30</v>
      </c>
      <c r="S60" s="27">
        <v>1</v>
      </c>
      <c r="T60" s="3">
        <v>15</v>
      </c>
      <c r="U60" s="27">
        <v>1</v>
      </c>
      <c r="V60" s="3">
        <v>13</v>
      </c>
      <c r="W60" s="27">
        <v>1</v>
      </c>
      <c r="X60" s="3">
        <v>13</v>
      </c>
      <c r="Y60" s="3">
        <v>1</v>
      </c>
      <c r="Z60" s="3">
        <v>14</v>
      </c>
      <c r="AA60" s="3">
        <v>1</v>
      </c>
      <c r="AB60" s="3">
        <v>10</v>
      </c>
      <c r="AC60" s="4">
        <f t="shared" si="9"/>
        <v>5</v>
      </c>
      <c r="AD60" s="4">
        <f t="shared" si="9"/>
        <v>65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0"/>
        <v>7</v>
      </c>
      <c r="AP60" s="4">
        <f t="shared" si="10"/>
        <v>95</v>
      </c>
      <c r="AQ60" s="16"/>
      <c r="AR60" s="19"/>
      <c r="AS60" s="86"/>
      <c r="AT60" s="92">
        <f t="shared" si="5"/>
        <v>13.571428571428571</v>
      </c>
      <c r="AU60" s="113">
        <f t="shared" si="6"/>
        <v>87.5</v>
      </c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</row>
    <row r="61" spans="1:69" s="1" customFormat="1" ht="11.25" customHeight="1">
      <c r="A61" s="3">
        <v>29</v>
      </c>
      <c r="B61" s="3" t="s">
        <v>52</v>
      </c>
      <c r="C61" s="65"/>
      <c r="D61" s="65"/>
      <c r="E61" s="65"/>
      <c r="F61" s="65"/>
      <c r="G61" s="65"/>
      <c r="H61" s="65"/>
      <c r="I61" s="27"/>
      <c r="J61" s="19">
        <v>9</v>
      </c>
      <c r="K61" s="27">
        <v>1</v>
      </c>
      <c r="L61" s="3">
        <v>15</v>
      </c>
      <c r="M61" s="27">
        <v>1</v>
      </c>
      <c r="N61" s="3">
        <v>15</v>
      </c>
      <c r="O61" s="27">
        <v>1</v>
      </c>
      <c r="P61" s="3">
        <v>10</v>
      </c>
      <c r="Q61" s="4">
        <f t="shared" si="11"/>
        <v>3</v>
      </c>
      <c r="R61" s="4">
        <f t="shared" si="11"/>
        <v>49</v>
      </c>
      <c r="S61" s="27">
        <v>1</v>
      </c>
      <c r="T61" s="3">
        <v>17</v>
      </c>
      <c r="U61" s="27">
        <v>1</v>
      </c>
      <c r="V61" s="3">
        <v>17</v>
      </c>
      <c r="W61" s="27">
        <v>1</v>
      </c>
      <c r="X61" s="3">
        <v>17</v>
      </c>
      <c r="Y61" s="3">
        <v>1</v>
      </c>
      <c r="Z61" s="3">
        <v>19</v>
      </c>
      <c r="AA61" s="3">
        <v>1</v>
      </c>
      <c r="AB61" s="3">
        <v>21</v>
      </c>
      <c r="AC61" s="4">
        <f t="shared" si="9"/>
        <v>5</v>
      </c>
      <c r="AD61" s="4">
        <f t="shared" si="9"/>
        <v>91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0"/>
        <v>8</v>
      </c>
      <c r="AP61" s="4">
        <f t="shared" si="10"/>
        <v>140</v>
      </c>
      <c r="AQ61" s="16"/>
      <c r="AR61" s="19"/>
      <c r="AS61" s="86"/>
      <c r="AT61" s="92">
        <f t="shared" si="5"/>
        <v>17.5</v>
      </c>
      <c r="AU61" s="113">
        <f t="shared" si="6"/>
        <v>127.75</v>
      </c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</row>
    <row r="62" spans="1:69" s="1" customFormat="1" ht="12.75">
      <c r="A62" s="3">
        <v>30</v>
      </c>
      <c r="B62" s="3" t="s">
        <v>30</v>
      </c>
      <c r="C62" s="65"/>
      <c r="D62" s="65"/>
      <c r="E62" s="65"/>
      <c r="F62" s="65"/>
      <c r="G62" s="65"/>
      <c r="H62" s="65"/>
      <c r="I62" s="27">
        <v>1</v>
      </c>
      <c r="J62" s="3">
        <v>22</v>
      </c>
      <c r="K62" s="27"/>
      <c r="L62" s="3"/>
      <c r="M62" s="27">
        <v>1</v>
      </c>
      <c r="N62" s="3">
        <v>18</v>
      </c>
      <c r="O62" s="27">
        <v>1</v>
      </c>
      <c r="P62" s="3">
        <v>17</v>
      </c>
      <c r="Q62" s="4">
        <f t="shared" si="11"/>
        <v>3</v>
      </c>
      <c r="R62" s="4">
        <f t="shared" si="11"/>
        <v>57</v>
      </c>
      <c r="S62" s="27">
        <v>1</v>
      </c>
      <c r="T62" s="3">
        <v>18</v>
      </c>
      <c r="U62" s="27">
        <v>1</v>
      </c>
      <c r="V62" s="3">
        <v>15</v>
      </c>
      <c r="W62" s="27">
        <v>1</v>
      </c>
      <c r="X62" s="3">
        <v>17</v>
      </c>
      <c r="Y62" s="3">
        <v>1</v>
      </c>
      <c r="Z62" s="3">
        <v>20</v>
      </c>
      <c r="AA62" s="3">
        <v>1</v>
      </c>
      <c r="AB62" s="3">
        <v>17</v>
      </c>
      <c r="AC62" s="4">
        <f t="shared" si="9"/>
        <v>5</v>
      </c>
      <c r="AD62" s="4">
        <f t="shared" si="9"/>
        <v>87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0"/>
        <v>8</v>
      </c>
      <c r="AP62" s="4">
        <f t="shared" si="10"/>
        <v>144</v>
      </c>
      <c r="AQ62" s="16"/>
      <c r="AR62" s="19"/>
      <c r="AS62" s="86"/>
      <c r="AT62" s="92">
        <f t="shared" si="5"/>
        <v>18</v>
      </c>
      <c r="AU62" s="113">
        <f t="shared" si="6"/>
        <v>129.75</v>
      </c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</row>
    <row r="63" spans="1:69" s="1" customFormat="1" ht="12.75">
      <c r="A63" s="3">
        <v>31</v>
      </c>
      <c r="B63" s="3" t="s">
        <v>61</v>
      </c>
      <c r="C63" s="65"/>
      <c r="D63" s="65"/>
      <c r="E63" s="65"/>
      <c r="F63" s="65"/>
      <c r="G63" s="65"/>
      <c r="H63" s="65"/>
      <c r="I63" s="27"/>
      <c r="J63" s="3"/>
      <c r="K63" s="27">
        <v>1</v>
      </c>
      <c r="L63" s="3">
        <v>14</v>
      </c>
      <c r="M63" s="27">
        <v>1</v>
      </c>
      <c r="N63" s="3">
        <v>12</v>
      </c>
      <c r="O63" s="27">
        <v>1</v>
      </c>
      <c r="P63" s="3">
        <v>14</v>
      </c>
      <c r="Q63" s="4">
        <f t="shared" si="11"/>
        <v>3</v>
      </c>
      <c r="R63" s="4">
        <f t="shared" si="11"/>
        <v>40</v>
      </c>
      <c r="S63" s="27"/>
      <c r="T63" s="3"/>
      <c r="U63" s="27">
        <v>1</v>
      </c>
      <c r="V63" s="3">
        <v>17</v>
      </c>
      <c r="W63" s="27">
        <v>1</v>
      </c>
      <c r="X63" s="3">
        <v>14</v>
      </c>
      <c r="Y63" s="3">
        <v>1</v>
      </c>
      <c r="Z63" s="3">
        <v>10</v>
      </c>
      <c r="AA63" s="3">
        <v>1</v>
      </c>
      <c r="AB63" s="3">
        <v>11</v>
      </c>
      <c r="AC63" s="4">
        <f t="shared" si="9"/>
        <v>4</v>
      </c>
      <c r="AD63" s="4">
        <f t="shared" si="9"/>
        <v>52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0"/>
        <v>7</v>
      </c>
      <c r="AP63" s="4">
        <f t="shared" si="10"/>
        <v>92</v>
      </c>
      <c r="AQ63" s="16"/>
      <c r="AR63" s="19"/>
      <c r="AS63" s="86"/>
      <c r="AT63" s="92">
        <f t="shared" si="5"/>
        <v>13.142857142857142</v>
      </c>
      <c r="AU63" s="113">
        <f t="shared" si="6"/>
        <v>82</v>
      </c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</row>
    <row r="64" spans="1:69" s="1" customFormat="1" ht="13.5" thickBot="1">
      <c r="A64" s="3">
        <v>32</v>
      </c>
      <c r="B64" s="3" t="s">
        <v>19</v>
      </c>
      <c r="C64" s="65"/>
      <c r="D64" s="65"/>
      <c r="E64" s="65"/>
      <c r="F64" s="65"/>
      <c r="G64" s="65"/>
      <c r="H64" s="65"/>
      <c r="I64" s="27">
        <v>1</v>
      </c>
      <c r="J64" s="3">
        <v>21</v>
      </c>
      <c r="K64" s="27">
        <v>1</v>
      </c>
      <c r="L64" s="3">
        <v>20</v>
      </c>
      <c r="M64" s="27">
        <v>1</v>
      </c>
      <c r="N64" s="3">
        <v>17</v>
      </c>
      <c r="O64" s="27">
        <v>1</v>
      </c>
      <c r="P64" s="3">
        <v>20</v>
      </c>
      <c r="Q64" s="4">
        <f t="shared" si="11"/>
        <v>4</v>
      </c>
      <c r="R64" s="4">
        <f t="shared" si="11"/>
        <v>78</v>
      </c>
      <c r="S64" s="27">
        <v>1</v>
      </c>
      <c r="T64" s="3">
        <v>20</v>
      </c>
      <c r="U64" s="27">
        <v>1</v>
      </c>
      <c r="V64" s="3">
        <v>14</v>
      </c>
      <c r="W64" s="27">
        <v>1</v>
      </c>
      <c r="X64" s="3">
        <v>19</v>
      </c>
      <c r="Y64" s="3">
        <v>1</v>
      </c>
      <c r="Z64" s="3">
        <v>19</v>
      </c>
      <c r="AA64" s="3">
        <v>1</v>
      </c>
      <c r="AB64" s="3">
        <v>20</v>
      </c>
      <c r="AC64" s="4">
        <f t="shared" si="9"/>
        <v>5</v>
      </c>
      <c r="AD64" s="4">
        <f t="shared" si="9"/>
        <v>92</v>
      </c>
      <c r="AE64" s="4"/>
      <c r="AF64" s="4"/>
      <c r="AG64" s="3"/>
      <c r="AH64" s="3"/>
      <c r="AI64" s="3"/>
      <c r="AJ64" s="3"/>
      <c r="AK64" s="3"/>
      <c r="AL64" s="3"/>
      <c r="AM64" s="4"/>
      <c r="AN64" s="4"/>
      <c r="AO64" s="4">
        <f t="shared" si="10"/>
        <v>9</v>
      </c>
      <c r="AP64" s="4">
        <f t="shared" si="10"/>
        <v>170</v>
      </c>
      <c r="AR64" s="19"/>
      <c r="AS64" s="19"/>
      <c r="AT64" s="93">
        <f t="shared" si="5"/>
        <v>18.88888888888889</v>
      </c>
      <c r="AU64" s="114">
        <f t="shared" si="6"/>
        <v>150.5</v>
      </c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</row>
    <row r="65" spans="1:69" s="1" customFormat="1" ht="13.5" thickBot="1">
      <c r="A65" s="90"/>
      <c r="B65" s="45" t="s">
        <v>62</v>
      </c>
      <c r="C65" s="68"/>
      <c r="D65" s="68"/>
      <c r="E65" s="68">
        <v>3</v>
      </c>
      <c r="F65" s="68">
        <v>58</v>
      </c>
      <c r="G65" s="68">
        <v>1</v>
      </c>
      <c r="H65" s="68">
        <v>22</v>
      </c>
      <c r="I65" s="45">
        <f>SUM(I31:I64)</f>
        <v>25</v>
      </c>
      <c r="J65" s="45">
        <f aca="true" t="shared" si="12" ref="J65:AP65">SUM(J31:J64)</f>
        <v>563</v>
      </c>
      <c r="K65" s="45">
        <f t="shared" si="12"/>
        <v>28</v>
      </c>
      <c r="L65" s="45">
        <f t="shared" si="12"/>
        <v>636</v>
      </c>
      <c r="M65" s="45">
        <f t="shared" si="12"/>
        <v>32</v>
      </c>
      <c r="N65" s="45">
        <f t="shared" si="12"/>
        <v>631</v>
      </c>
      <c r="O65" s="45">
        <f t="shared" si="12"/>
        <v>33</v>
      </c>
      <c r="P65" s="45">
        <f t="shared" si="12"/>
        <v>603</v>
      </c>
      <c r="Q65" s="45">
        <f t="shared" si="12"/>
        <v>118</v>
      </c>
      <c r="R65" s="45">
        <f t="shared" si="12"/>
        <v>2433</v>
      </c>
      <c r="S65" s="45">
        <f t="shared" si="12"/>
        <v>34</v>
      </c>
      <c r="T65" s="45">
        <f t="shared" si="12"/>
        <v>636</v>
      </c>
      <c r="U65" s="45">
        <f t="shared" si="12"/>
        <v>34</v>
      </c>
      <c r="V65" s="45">
        <f t="shared" si="12"/>
        <v>669</v>
      </c>
      <c r="W65" s="45">
        <f t="shared" si="12"/>
        <v>33</v>
      </c>
      <c r="X65" s="45">
        <f t="shared" si="12"/>
        <v>646</v>
      </c>
      <c r="Y65" s="45">
        <f t="shared" si="12"/>
        <v>36</v>
      </c>
      <c r="Z65" s="45">
        <f t="shared" si="12"/>
        <v>697</v>
      </c>
      <c r="AA65" s="45">
        <f t="shared" si="12"/>
        <v>35</v>
      </c>
      <c r="AB65" s="45">
        <f t="shared" si="12"/>
        <v>630</v>
      </c>
      <c r="AC65" s="45">
        <f t="shared" si="12"/>
        <v>172</v>
      </c>
      <c r="AD65" s="45">
        <f t="shared" si="12"/>
        <v>3278</v>
      </c>
      <c r="AE65" s="45">
        <f t="shared" si="12"/>
        <v>0</v>
      </c>
      <c r="AF65" s="45">
        <f t="shared" si="12"/>
        <v>0</v>
      </c>
      <c r="AG65" s="45"/>
      <c r="AH65" s="45"/>
      <c r="AI65" s="45"/>
      <c r="AJ65" s="45"/>
      <c r="AK65" s="45"/>
      <c r="AL65" s="45"/>
      <c r="AM65" s="45"/>
      <c r="AN65" s="45"/>
      <c r="AO65" s="45">
        <f t="shared" si="12"/>
        <v>290</v>
      </c>
      <c r="AP65" s="45">
        <f t="shared" si="12"/>
        <v>5711</v>
      </c>
      <c r="AQ65" s="45">
        <f>SUM(AQ31:AQ64)</f>
        <v>0</v>
      </c>
      <c r="AR65" s="45"/>
      <c r="AS65" s="110"/>
      <c r="AT65" s="111">
        <f t="shared" si="5"/>
        <v>19.693103448275863</v>
      </c>
      <c r="AU65" s="115">
        <f t="shared" si="6"/>
        <v>5102.75</v>
      </c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</row>
    <row r="66" spans="1:69" s="1" customFormat="1" ht="12.75">
      <c r="A66" s="13"/>
      <c r="B66" s="13"/>
      <c r="C66" s="69"/>
      <c r="D66" s="69"/>
      <c r="E66" s="69"/>
      <c r="F66" s="69"/>
      <c r="G66" s="69"/>
      <c r="H66" s="69"/>
      <c r="I66" s="30"/>
      <c r="J66" s="13"/>
      <c r="K66" s="30"/>
      <c r="L66" s="13"/>
      <c r="M66" s="30"/>
      <c r="N66" s="13"/>
      <c r="O66" s="30"/>
      <c r="P66" s="13"/>
      <c r="Q66" s="14" t="s">
        <v>86</v>
      </c>
      <c r="R66" s="14"/>
      <c r="S66" s="30"/>
      <c r="T66" s="13"/>
      <c r="U66" s="30"/>
      <c r="V66" s="13"/>
      <c r="W66" s="30"/>
      <c r="X66" s="13"/>
      <c r="Y66" s="13"/>
      <c r="Z66" s="13"/>
      <c r="AA66" s="13"/>
      <c r="AB66" s="13"/>
      <c r="AC66" s="14"/>
      <c r="AD66" s="14"/>
      <c r="AE66" s="14"/>
      <c r="AF66" s="14"/>
      <c r="AG66" s="13"/>
      <c r="AH66" s="13"/>
      <c r="AI66" s="13"/>
      <c r="AJ66" s="13"/>
      <c r="AK66" s="13"/>
      <c r="AL66" s="13"/>
      <c r="AM66" s="14"/>
      <c r="AN66" s="14"/>
      <c r="AO66" s="14"/>
      <c r="AP66" s="14"/>
      <c r="AQ66" s="57"/>
      <c r="AR66" s="21"/>
      <c r="AS66" s="88"/>
      <c r="AT66" s="95"/>
      <c r="AU66" s="117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</row>
    <row r="67" spans="1:69" s="1" customFormat="1" ht="13.5" thickBot="1">
      <c r="A67" s="3">
        <v>1</v>
      </c>
      <c r="B67" s="11" t="s">
        <v>31</v>
      </c>
      <c r="C67" s="65"/>
      <c r="D67" s="65"/>
      <c r="E67" s="65"/>
      <c r="F67" s="65"/>
      <c r="G67" s="65"/>
      <c r="H67" s="65"/>
      <c r="I67" s="27">
        <v>2</v>
      </c>
      <c r="J67" s="3">
        <v>62</v>
      </c>
      <c r="K67" s="27">
        <v>2</v>
      </c>
      <c r="L67" s="3">
        <v>57</v>
      </c>
      <c r="M67" s="27">
        <v>3</v>
      </c>
      <c r="N67" s="3">
        <v>81</v>
      </c>
      <c r="O67" s="27">
        <v>2</v>
      </c>
      <c r="P67" s="3">
        <v>52</v>
      </c>
      <c r="Q67" s="4">
        <f>O67+M67+K67+I67</f>
        <v>9</v>
      </c>
      <c r="R67" s="4">
        <f>P67+N67+L67+J67</f>
        <v>252</v>
      </c>
      <c r="S67" s="27"/>
      <c r="T67" s="3"/>
      <c r="U67" s="27"/>
      <c r="V67" s="3"/>
      <c r="W67" s="27"/>
      <c r="X67" s="3"/>
      <c r="Y67" s="3"/>
      <c r="Z67" s="3"/>
      <c r="AA67" s="3"/>
      <c r="AB67" s="3"/>
      <c r="AC67" s="4"/>
      <c r="AD67" s="4"/>
      <c r="AE67" s="4"/>
      <c r="AF67" s="4"/>
      <c r="AG67" s="3"/>
      <c r="AH67" s="3"/>
      <c r="AI67" s="3"/>
      <c r="AJ67" s="3"/>
      <c r="AK67" s="3"/>
      <c r="AL67" s="3"/>
      <c r="AM67" s="4"/>
      <c r="AN67" s="4"/>
      <c r="AO67" s="4">
        <f>AC67+Q67</f>
        <v>9</v>
      </c>
      <c r="AP67" s="4">
        <f>AN67+R67</f>
        <v>252</v>
      </c>
      <c r="AR67" s="19"/>
      <c r="AS67" s="86"/>
      <c r="AT67" s="93">
        <f t="shared" si="5"/>
        <v>28</v>
      </c>
      <c r="AU67" s="114">
        <f t="shared" si="6"/>
        <v>189</v>
      </c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</row>
    <row r="68" spans="1:69" s="1" customFormat="1" ht="13.5" thickBot="1">
      <c r="A68" s="44"/>
      <c r="B68" s="45" t="s">
        <v>51</v>
      </c>
      <c r="C68" s="68"/>
      <c r="D68" s="68"/>
      <c r="E68" s="71"/>
      <c r="F68" s="71"/>
      <c r="G68" s="71"/>
      <c r="H68" s="71"/>
      <c r="I68" s="45">
        <f aca="true" t="shared" si="13" ref="I68:R68">I67</f>
        <v>2</v>
      </c>
      <c r="J68" s="45">
        <f t="shared" si="13"/>
        <v>62</v>
      </c>
      <c r="K68" s="45">
        <f t="shared" si="13"/>
        <v>2</v>
      </c>
      <c r="L68" s="45">
        <f t="shared" si="13"/>
        <v>57</v>
      </c>
      <c r="M68" s="45">
        <f t="shared" si="13"/>
        <v>3</v>
      </c>
      <c r="N68" s="45">
        <f t="shared" si="13"/>
        <v>81</v>
      </c>
      <c r="O68" s="45">
        <f t="shared" si="13"/>
        <v>2</v>
      </c>
      <c r="P68" s="45">
        <f t="shared" si="13"/>
        <v>52</v>
      </c>
      <c r="Q68" s="45">
        <f t="shared" si="13"/>
        <v>9</v>
      </c>
      <c r="R68" s="45">
        <f t="shared" si="13"/>
        <v>252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f>AO67</f>
        <v>9</v>
      </c>
      <c r="AP68" s="45">
        <f>AP67</f>
        <v>252</v>
      </c>
      <c r="AQ68" s="58"/>
      <c r="AR68" s="56"/>
      <c r="AS68" s="89"/>
      <c r="AT68" s="94">
        <f t="shared" si="5"/>
        <v>28</v>
      </c>
      <c r="AU68" s="115">
        <f t="shared" si="6"/>
        <v>189</v>
      </c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</row>
    <row r="69" spans="1:69" s="1" customFormat="1" ht="12.75" customHeight="1">
      <c r="A69" s="13"/>
      <c r="B69" s="21"/>
      <c r="C69" s="69"/>
      <c r="D69" s="69"/>
      <c r="E69" s="69"/>
      <c r="F69" s="69"/>
      <c r="G69" s="69"/>
      <c r="H69" s="69"/>
      <c r="I69" s="30"/>
      <c r="J69" s="13"/>
      <c r="K69" s="30"/>
      <c r="L69" s="13"/>
      <c r="M69" s="30"/>
      <c r="N69" s="13"/>
      <c r="O69" s="30"/>
      <c r="P69" s="13"/>
      <c r="Q69" s="14" t="s">
        <v>73</v>
      </c>
      <c r="R69" s="14"/>
      <c r="S69" s="30"/>
      <c r="T69" s="13"/>
      <c r="U69" s="30"/>
      <c r="V69" s="13"/>
      <c r="W69" s="30"/>
      <c r="X69" s="13"/>
      <c r="Y69" s="13"/>
      <c r="Z69" s="13"/>
      <c r="AA69" s="13"/>
      <c r="AB69" s="13"/>
      <c r="AC69" s="14"/>
      <c r="AD69" s="14"/>
      <c r="AE69" s="14"/>
      <c r="AF69" s="14"/>
      <c r="AG69" s="13"/>
      <c r="AH69" s="13"/>
      <c r="AI69" s="13"/>
      <c r="AJ69" s="13"/>
      <c r="AK69" s="13"/>
      <c r="AL69" s="13"/>
      <c r="AM69" s="14"/>
      <c r="AN69" s="14"/>
      <c r="AO69" s="14"/>
      <c r="AP69" s="14"/>
      <c r="AQ69" s="57"/>
      <c r="AR69" s="21"/>
      <c r="AS69" s="88"/>
      <c r="AT69" s="95"/>
      <c r="AU69" s="117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</row>
    <row r="70" spans="1:69" s="1" customFormat="1" ht="12.75" customHeight="1">
      <c r="A70" s="3">
        <v>1</v>
      </c>
      <c r="B70" s="80" t="s">
        <v>93</v>
      </c>
      <c r="C70" s="65"/>
      <c r="D70" s="65"/>
      <c r="E70" s="65">
        <v>1</v>
      </c>
      <c r="F70" s="65">
        <v>23</v>
      </c>
      <c r="G70" s="65">
        <v>1</v>
      </c>
      <c r="H70" s="65">
        <v>27</v>
      </c>
      <c r="I70" s="27">
        <v>1</v>
      </c>
      <c r="J70" s="3">
        <v>14</v>
      </c>
      <c r="K70" s="27">
        <v>1</v>
      </c>
      <c r="L70" s="3">
        <v>19</v>
      </c>
      <c r="M70" s="27">
        <v>1</v>
      </c>
      <c r="N70" s="3">
        <v>18</v>
      </c>
      <c r="O70" s="27"/>
      <c r="P70" s="3"/>
      <c r="Q70" s="4">
        <f aca="true" t="shared" si="14" ref="Q70:R73">I70+K70+M70+O70</f>
        <v>3</v>
      </c>
      <c r="R70" s="4">
        <f t="shared" si="14"/>
        <v>51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4"/>
      <c r="AD70" s="4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4">
        <f>Q70+AC70</f>
        <v>3</v>
      </c>
      <c r="AP70" s="4">
        <f>R70+AD70</f>
        <v>51</v>
      </c>
      <c r="AQ70" s="17"/>
      <c r="AR70" s="19">
        <f aca="true" t="shared" si="15" ref="AR70:AS73">C70+E70+G70</f>
        <v>2</v>
      </c>
      <c r="AS70" s="86">
        <f t="shared" si="15"/>
        <v>50</v>
      </c>
      <c r="AT70" s="92">
        <f t="shared" si="5"/>
        <v>17</v>
      </c>
      <c r="AU70" s="113">
        <f t="shared" si="6"/>
        <v>38.25</v>
      </c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</row>
    <row r="71" spans="1:69" s="1" customFormat="1" ht="12.75" customHeight="1">
      <c r="A71" s="3">
        <v>2</v>
      </c>
      <c r="B71" s="80" t="s">
        <v>75</v>
      </c>
      <c r="C71" s="65"/>
      <c r="D71" s="65"/>
      <c r="E71" s="65">
        <v>1</v>
      </c>
      <c r="F71" s="65">
        <v>18</v>
      </c>
      <c r="G71" s="65">
        <v>1</v>
      </c>
      <c r="H71" s="65">
        <v>17</v>
      </c>
      <c r="I71" s="27"/>
      <c r="J71" s="3"/>
      <c r="K71" s="27">
        <v>1</v>
      </c>
      <c r="L71" s="3">
        <v>18</v>
      </c>
      <c r="M71" s="27"/>
      <c r="N71" s="3"/>
      <c r="O71" s="27">
        <v>1</v>
      </c>
      <c r="P71" s="3">
        <v>16</v>
      </c>
      <c r="Q71" s="4">
        <f t="shared" si="14"/>
        <v>2</v>
      </c>
      <c r="R71" s="4">
        <f t="shared" si="14"/>
        <v>34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2</v>
      </c>
      <c r="AP71" s="4">
        <f>R71+AD71</f>
        <v>34</v>
      </c>
      <c r="AQ71" s="17"/>
      <c r="AR71" s="19">
        <f t="shared" si="15"/>
        <v>2</v>
      </c>
      <c r="AS71" s="86">
        <f t="shared" si="15"/>
        <v>35</v>
      </c>
      <c r="AT71" s="92">
        <f t="shared" si="5"/>
        <v>17</v>
      </c>
      <c r="AU71" s="113">
        <f t="shared" si="6"/>
        <v>25.5</v>
      </c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</row>
    <row r="72" spans="1:69" s="1" customFormat="1" ht="12.75">
      <c r="A72" s="3">
        <v>3</v>
      </c>
      <c r="B72" s="81" t="s">
        <v>94</v>
      </c>
      <c r="C72" s="66"/>
      <c r="D72" s="66"/>
      <c r="E72" s="65">
        <v>1</v>
      </c>
      <c r="F72" s="65">
        <v>16</v>
      </c>
      <c r="G72" s="65">
        <v>1</v>
      </c>
      <c r="H72" s="65">
        <v>14</v>
      </c>
      <c r="I72" s="27">
        <v>1</v>
      </c>
      <c r="J72" s="3">
        <v>14</v>
      </c>
      <c r="K72" s="27"/>
      <c r="L72" s="3"/>
      <c r="M72" s="27">
        <v>1</v>
      </c>
      <c r="N72" s="3">
        <v>13</v>
      </c>
      <c r="O72" s="27"/>
      <c r="P72" s="3"/>
      <c r="Q72" s="4">
        <f t="shared" si="14"/>
        <v>2</v>
      </c>
      <c r="R72" s="4">
        <f t="shared" si="14"/>
        <v>27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AC72+Q72</f>
        <v>2</v>
      </c>
      <c r="AP72" s="4">
        <f>AD72+R72</f>
        <v>27</v>
      </c>
      <c r="AQ72" s="17"/>
      <c r="AR72" s="19">
        <f t="shared" si="15"/>
        <v>2</v>
      </c>
      <c r="AS72" s="86">
        <f t="shared" si="15"/>
        <v>30</v>
      </c>
      <c r="AT72" s="92">
        <f t="shared" si="5"/>
        <v>13.5</v>
      </c>
      <c r="AU72" s="113">
        <f t="shared" si="6"/>
        <v>20.25</v>
      </c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</row>
    <row r="73" spans="1:69" s="1" customFormat="1" ht="13.5" thickBot="1">
      <c r="A73" s="11">
        <v>4</v>
      </c>
      <c r="B73" s="79" t="s">
        <v>76</v>
      </c>
      <c r="C73" s="78">
        <v>0</v>
      </c>
      <c r="D73" s="78"/>
      <c r="E73" s="76">
        <v>1</v>
      </c>
      <c r="F73" s="76">
        <v>19</v>
      </c>
      <c r="G73" s="76"/>
      <c r="H73" s="76"/>
      <c r="I73" s="77">
        <v>1</v>
      </c>
      <c r="J73" s="75">
        <v>15</v>
      </c>
      <c r="K73" s="77"/>
      <c r="L73" s="75"/>
      <c r="M73" s="77">
        <v>1</v>
      </c>
      <c r="N73" s="75">
        <v>13</v>
      </c>
      <c r="O73" s="77"/>
      <c r="P73" s="75"/>
      <c r="Q73" s="12">
        <f t="shared" si="14"/>
        <v>2</v>
      </c>
      <c r="R73" s="12">
        <f t="shared" si="14"/>
        <v>28</v>
      </c>
      <c r="S73" s="77"/>
      <c r="T73" s="75"/>
      <c r="U73" s="77"/>
      <c r="V73" s="75"/>
      <c r="W73" s="77"/>
      <c r="X73" s="75"/>
      <c r="Y73" s="75"/>
      <c r="Z73" s="75"/>
      <c r="AA73" s="75"/>
      <c r="AB73" s="75"/>
      <c r="AC73" s="15"/>
      <c r="AD73" s="15"/>
      <c r="AE73" s="15"/>
      <c r="AF73" s="15"/>
      <c r="AG73" s="75"/>
      <c r="AH73" s="75"/>
      <c r="AI73" s="75"/>
      <c r="AJ73" s="75"/>
      <c r="AK73" s="75"/>
      <c r="AL73" s="75"/>
      <c r="AM73" s="15"/>
      <c r="AN73" s="15"/>
      <c r="AO73" s="12">
        <f>AC73+Q73</f>
        <v>2</v>
      </c>
      <c r="AP73" s="12">
        <f>AD73+R73</f>
        <v>28</v>
      </c>
      <c r="AQ73" s="18"/>
      <c r="AR73" s="105">
        <f t="shared" si="15"/>
        <v>1</v>
      </c>
      <c r="AS73" s="106">
        <f t="shared" si="15"/>
        <v>19</v>
      </c>
      <c r="AT73" s="93">
        <f t="shared" si="5"/>
        <v>14</v>
      </c>
      <c r="AU73" s="113">
        <f t="shared" si="6"/>
        <v>21</v>
      </c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</row>
    <row r="74" spans="1:69" s="104" customFormat="1" ht="12" thickBot="1">
      <c r="A74" s="82"/>
      <c r="B74" s="101" t="s">
        <v>59</v>
      </c>
      <c r="C74" s="102">
        <f aca="true" t="shared" si="16" ref="C74:R74">SUM(C70:C73)</f>
        <v>0</v>
      </c>
      <c r="D74" s="102">
        <f t="shared" si="16"/>
        <v>0</v>
      </c>
      <c r="E74" s="102">
        <f t="shared" si="16"/>
        <v>4</v>
      </c>
      <c r="F74" s="102">
        <f t="shared" si="16"/>
        <v>76</v>
      </c>
      <c r="G74" s="102">
        <f t="shared" si="16"/>
        <v>3</v>
      </c>
      <c r="H74" s="102">
        <f t="shared" si="16"/>
        <v>58</v>
      </c>
      <c r="I74" s="102">
        <f t="shared" si="16"/>
        <v>3</v>
      </c>
      <c r="J74" s="102">
        <f t="shared" si="16"/>
        <v>43</v>
      </c>
      <c r="K74" s="102">
        <f t="shared" si="16"/>
        <v>2</v>
      </c>
      <c r="L74" s="102">
        <f t="shared" si="16"/>
        <v>37</v>
      </c>
      <c r="M74" s="102">
        <f t="shared" si="16"/>
        <v>3</v>
      </c>
      <c r="N74" s="102">
        <f t="shared" si="16"/>
        <v>44</v>
      </c>
      <c r="O74" s="102">
        <f t="shared" si="16"/>
        <v>1</v>
      </c>
      <c r="P74" s="102">
        <f t="shared" si="16"/>
        <v>16</v>
      </c>
      <c r="Q74" s="102">
        <f t="shared" si="16"/>
        <v>9</v>
      </c>
      <c r="R74" s="102">
        <f t="shared" si="16"/>
        <v>140</v>
      </c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>
        <f>SUM(AO70:AO73)</f>
        <v>9</v>
      </c>
      <c r="AP74" s="102">
        <f>SUM(AP70:AP73)</f>
        <v>140</v>
      </c>
      <c r="AQ74" s="102">
        <f>SUM(AQ70:AQ73)</f>
        <v>0</v>
      </c>
      <c r="AR74" s="102">
        <f>SUM(AR70:AR73)</f>
        <v>7</v>
      </c>
      <c r="AS74" s="102">
        <f>SUM(AS70:AS73)</f>
        <v>134</v>
      </c>
      <c r="AT74" s="107">
        <f t="shared" si="5"/>
        <v>15.555555555555555</v>
      </c>
      <c r="AU74" s="118">
        <f t="shared" si="6"/>
        <v>105</v>
      </c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</row>
    <row r="75" spans="1:69" s="43" customFormat="1" ht="13.5" thickBot="1">
      <c r="A75" s="47"/>
      <c r="B75" s="46" t="s">
        <v>32</v>
      </c>
      <c r="C75" s="108">
        <f>C74+C68+C65+C29</f>
        <v>0</v>
      </c>
      <c r="D75" s="108">
        <f aca="true" t="shared" si="17" ref="D75:AS75">D74+D68+D65+D29</f>
        <v>0</v>
      </c>
      <c r="E75" s="108">
        <f t="shared" si="17"/>
        <v>7</v>
      </c>
      <c r="F75" s="108">
        <f t="shared" si="17"/>
        <v>134</v>
      </c>
      <c r="G75" s="108">
        <f t="shared" si="17"/>
        <v>4</v>
      </c>
      <c r="H75" s="108">
        <f t="shared" si="17"/>
        <v>80</v>
      </c>
      <c r="I75" s="108">
        <f t="shared" si="17"/>
        <v>49</v>
      </c>
      <c r="J75" s="108">
        <f t="shared" si="17"/>
        <v>1174</v>
      </c>
      <c r="K75" s="108">
        <f t="shared" si="17"/>
        <v>50</v>
      </c>
      <c r="L75" s="108">
        <f t="shared" si="17"/>
        <v>1202</v>
      </c>
      <c r="M75" s="108">
        <f t="shared" si="17"/>
        <v>57</v>
      </c>
      <c r="N75" s="108">
        <f t="shared" si="17"/>
        <v>1231</v>
      </c>
      <c r="O75" s="108">
        <f t="shared" si="17"/>
        <v>55</v>
      </c>
      <c r="P75" s="108">
        <f t="shared" si="17"/>
        <v>1099</v>
      </c>
      <c r="Q75" s="108">
        <f t="shared" si="17"/>
        <v>211</v>
      </c>
      <c r="R75" s="108">
        <f t="shared" si="17"/>
        <v>4706</v>
      </c>
      <c r="S75" s="108">
        <f t="shared" si="17"/>
        <v>58</v>
      </c>
      <c r="T75" s="108">
        <f t="shared" si="17"/>
        <v>1220</v>
      </c>
      <c r="U75" s="108">
        <f t="shared" si="17"/>
        <v>58</v>
      </c>
      <c r="V75" s="108">
        <f t="shared" si="17"/>
        <v>1207</v>
      </c>
      <c r="W75" s="108">
        <f t="shared" si="17"/>
        <v>54</v>
      </c>
      <c r="X75" s="108">
        <f t="shared" si="17"/>
        <v>1163</v>
      </c>
      <c r="Y75" s="108">
        <f t="shared" si="17"/>
        <v>60</v>
      </c>
      <c r="Z75" s="108">
        <f t="shared" si="17"/>
        <v>1301</v>
      </c>
      <c r="AA75" s="108">
        <f t="shared" si="17"/>
        <v>61</v>
      </c>
      <c r="AB75" s="108">
        <f t="shared" si="17"/>
        <v>1254</v>
      </c>
      <c r="AC75" s="108">
        <f t="shared" si="17"/>
        <v>291</v>
      </c>
      <c r="AD75" s="108">
        <f t="shared" si="17"/>
        <v>6145</v>
      </c>
      <c r="AE75" s="108">
        <f t="shared" si="17"/>
        <v>0</v>
      </c>
      <c r="AF75" s="108">
        <f t="shared" si="17"/>
        <v>0</v>
      </c>
      <c r="AG75" s="108">
        <f t="shared" si="17"/>
        <v>16</v>
      </c>
      <c r="AH75" s="108">
        <f t="shared" si="17"/>
        <v>376</v>
      </c>
      <c r="AI75" s="108">
        <f t="shared" si="17"/>
        <v>19</v>
      </c>
      <c r="AJ75" s="108">
        <f t="shared" si="17"/>
        <v>436</v>
      </c>
      <c r="AK75" s="108">
        <f t="shared" si="17"/>
        <v>20</v>
      </c>
      <c r="AL75" s="108">
        <f t="shared" si="17"/>
        <v>424</v>
      </c>
      <c r="AM75" s="108">
        <f t="shared" si="17"/>
        <v>55</v>
      </c>
      <c r="AN75" s="108">
        <f t="shared" si="17"/>
        <v>1236</v>
      </c>
      <c r="AO75" s="108">
        <f t="shared" si="17"/>
        <v>557</v>
      </c>
      <c r="AP75" s="108">
        <f>AP74+AP68+AP65+AP29</f>
        <v>12087</v>
      </c>
      <c r="AQ75" s="108">
        <f t="shared" si="17"/>
        <v>0</v>
      </c>
      <c r="AR75" s="108">
        <f t="shared" si="17"/>
        <v>7</v>
      </c>
      <c r="AS75" s="108">
        <f t="shared" si="17"/>
        <v>134</v>
      </c>
      <c r="AT75" s="109">
        <f t="shared" si="5"/>
        <v>21.700179533213646</v>
      </c>
      <c r="AU75" s="115">
        <f>(R75*0.75)+(AD75*1)+(AN75*1.22)</f>
        <v>11182.42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</row>
    <row r="76" spans="1:69" ht="12.75">
      <c r="A76" s="18"/>
      <c r="B76" s="18"/>
      <c r="C76" s="18"/>
      <c r="D76" s="18"/>
      <c r="E76" s="18"/>
      <c r="F76" s="18"/>
      <c r="G76" s="18"/>
      <c r="H76" s="18"/>
      <c r="I76" s="41"/>
      <c r="J76" s="41"/>
      <c r="K76" s="41"/>
      <c r="L76" s="41"/>
      <c r="M76" s="41"/>
      <c r="N76" s="41"/>
      <c r="O76" s="4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18"/>
      <c r="AO76" s="24"/>
      <c r="AP76" s="24"/>
      <c r="AR76" s="18"/>
      <c r="AS76" s="18"/>
      <c r="AT76" s="96"/>
      <c r="AU76" s="119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</row>
    <row r="77" spans="1:69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731"/>
      <c r="AO77" s="731"/>
      <c r="AP77" s="731"/>
      <c r="AR77" s="18"/>
      <c r="AS77" s="18"/>
      <c r="AT77" s="96"/>
      <c r="AU77" s="119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</row>
    <row r="78" spans="1:69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R78" s="18"/>
      <c r="AS78" s="18"/>
      <c r="AT78" s="96"/>
      <c r="AU78" s="119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</row>
    <row r="79" spans="1:69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R79" s="18"/>
      <c r="AS79" s="18"/>
      <c r="AT79" s="96"/>
      <c r="AU79" s="119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</row>
    <row r="80" spans="1:69" s="99" customFormat="1" ht="12.75">
      <c r="A80" s="97"/>
      <c r="B80" s="60" t="s">
        <v>101</v>
      </c>
      <c r="C80" s="97"/>
      <c r="D80" s="97"/>
      <c r="E80" s="97"/>
      <c r="F80" s="97"/>
      <c r="G80" s="97"/>
      <c r="H80" s="97"/>
      <c r="I80" s="98"/>
      <c r="J80" s="97"/>
      <c r="K80" s="98"/>
      <c r="L80" s="97"/>
      <c r="M80" s="98"/>
      <c r="N80" s="97"/>
      <c r="O80" s="98"/>
      <c r="P80" s="97"/>
      <c r="Q80" s="60"/>
      <c r="R80" s="60"/>
      <c r="S80" s="98"/>
      <c r="T80" s="97"/>
      <c r="U80" s="98"/>
      <c r="V80" s="97"/>
      <c r="W80" s="98"/>
      <c r="X80" s="60" t="s">
        <v>102</v>
      </c>
      <c r="Y80" s="97"/>
      <c r="Z80" s="97"/>
      <c r="AA80" s="97"/>
      <c r="AB80" s="97"/>
      <c r="AC80" s="60"/>
      <c r="AD80" s="60"/>
      <c r="AE80" s="60"/>
      <c r="AF80" s="60"/>
      <c r="AG80" s="97"/>
      <c r="AH80" s="97"/>
      <c r="AI80" s="97"/>
      <c r="AJ80" s="97"/>
      <c r="AK80" s="97"/>
      <c r="AL80" s="97"/>
      <c r="AM80" s="97"/>
      <c r="AN80" s="97"/>
      <c r="AO80" s="60"/>
      <c r="AP80" s="60"/>
      <c r="AR80" s="97"/>
      <c r="AS80" s="97"/>
      <c r="AT80" s="100"/>
      <c r="AU80" s="120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</row>
    <row r="81" spans="1:69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R81" s="18"/>
      <c r="AS81" s="18"/>
      <c r="AT81" s="96"/>
      <c r="AU81" s="119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</row>
    <row r="82" spans="1:69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R82" s="18"/>
      <c r="AS82" s="18"/>
      <c r="AT82" s="96"/>
      <c r="AU82" s="119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</row>
    <row r="83" spans="44:69" ht="12.75">
      <c r="AR83" s="18"/>
      <c r="AS83" s="18"/>
      <c r="AT83" s="96"/>
      <c r="AU83" s="119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</row>
    <row r="84" spans="44:69" ht="12.75">
      <c r="AR84" s="18"/>
      <c r="AS84" s="18"/>
      <c r="AT84" s="96"/>
      <c r="AU84" s="119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</row>
    <row r="85" spans="44:69" ht="12.75">
      <c r="AR85" s="18"/>
      <c r="AS85" s="18"/>
      <c r="AT85" s="96"/>
      <c r="AU85" s="119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</row>
    <row r="86" spans="44:69" ht="12.75">
      <c r="AR86" s="18"/>
      <c r="AS86" s="18"/>
      <c r="AT86" s="96"/>
      <c r="AU86" s="119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</row>
    <row r="87" spans="44:69" ht="12.75">
      <c r="AR87" s="18"/>
      <c r="AS87" s="18"/>
      <c r="AT87" s="96"/>
      <c r="AU87" s="119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</row>
    <row r="88" spans="44:69" ht="12.75">
      <c r="AR88" s="18"/>
      <c r="AS88" s="18"/>
      <c r="AT88" s="96"/>
      <c r="AU88" s="119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</row>
    <row r="89" spans="44:69" ht="12.75">
      <c r="AR89" s="18"/>
      <c r="AS89" s="18"/>
      <c r="AT89" s="96"/>
      <c r="AU89" s="119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</row>
    <row r="90" spans="44:69" ht="12.75">
      <c r="AR90" s="18"/>
      <c r="AS90" s="18"/>
      <c r="AT90" s="96"/>
      <c r="AU90" s="119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</row>
    <row r="91" spans="44:69" ht="12.75">
      <c r="AR91" s="18"/>
      <c r="AS91" s="18"/>
      <c r="AT91" s="96"/>
      <c r="AU91" s="119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</row>
    <row r="92" spans="44:69" ht="12.75">
      <c r="AR92" s="18"/>
      <c r="AS92" s="18"/>
      <c r="AT92" s="96"/>
      <c r="AU92" s="119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</row>
    <row r="93" spans="44:69" ht="12.75">
      <c r="AR93" s="18"/>
      <c r="AS93" s="18"/>
      <c r="AT93" s="96"/>
      <c r="AU93" s="119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</row>
    <row r="94" spans="44:69" ht="12.75">
      <c r="AR94" s="18"/>
      <c r="AS94" s="18"/>
      <c r="AT94" s="96"/>
      <c r="AU94" s="119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</row>
    <row r="95" spans="44:69" ht="12.75">
      <c r="AR95" s="18"/>
      <c r="AS95" s="18"/>
      <c r="AT95" s="96"/>
      <c r="AU95" s="119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</row>
    <row r="96" spans="44:69" ht="12.75">
      <c r="AR96" s="18"/>
      <c r="AS96" s="18"/>
      <c r="AT96" s="96"/>
      <c r="AU96" s="119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</row>
    <row r="97" spans="44:69" ht="12.75">
      <c r="AR97" s="18"/>
      <c r="AS97" s="18"/>
      <c r="AT97" s="96"/>
      <c r="AU97" s="119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</row>
    <row r="98" spans="44:69" ht="12.75">
      <c r="AR98" s="18"/>
      <c r="AS98" s="18"/>
      <c r="AT98" s="96"/>
      <c r="AU98" s="119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</row>
    <row r="99" spans="44:69" ht="12.75">
      <c r="AR99" s="18"/>
      <c r="AS99" s="18"/>
      <c r="AT99" s="96"/>
      <c r="AU99" s="119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</row>
    <row r="100" spans="44:69" ht="12.75">
      <c r="AR100" s="18"/>
      <c r="AS100" s="18"/>
      <c r="AT100" s="96"/>
      <c r="AU100" s="119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</row>
    <row r="101" spans="44:69" ht="12.75">
      <c r="AR101" s="18"/>
      <c r="AS101" s="18"/>
      <c r="AT101" s="96"/>
      <c r="AU101" s="119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</row>
    <row r="102" spans="44:69" ht="12.75">
      <c r="AR102" s="18"/>
      <c r="AS102" s="18"/>
      <c r="AT102" s="96"/>
      <c r="AU102" s="119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</row>
    <row r="103" spans="44:69" ht="12.75">
      <c r="AR103" s="18"/>
      <c r="AS103" s="18"/>
      <c r="AT103" s="96"/>
      <c r="AU103" s="119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</row>
    <row r="104" spans="44:69" ht="12.75">
      <c r="AR104" s="18"/>
      <c r="AS104" s="18"/>
      <c r="AT104" s="96"/>
      <c r="AU104" s="119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</row>
    <row r="105" spans="44:69" ht="12.75">
      <c r="AR105" s="18"/>
      <c r="AS105" s="18"/>
      <c r="AT105" s="96"/>
      <c r="AU105" s="119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</row>
  </sheetData>
  <sheetProtection/>
  <mergeCells count="7">
    <mergeCell ref="AU7:AU8"/>
    <mergeCell ref="AN77:AP77"/>
    <mergeCell ref="C7:D7"/>
    <mergeCell ref="E7:F7"/>
    <mergeCell ref="G7:H7"/>
    <mergeCell ref="AR7:AS7"/>
    <mergeCell ref="AT7:AT8"/>
  </mergeCells>
  <printOptions/>
  <pageMargins left="0.2" right="0.19" top="0.46" bottom="0.17" header="0.43" footer="0.17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86"/>
  <sheetViews>
    <sheetView showGridLines="0" zoomScale="90" zoomScaleNormal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L8" sqref="BL8"/>
    </sheetView>
  </sheetViews>
  <sheetFormatPr defaultColWidth="9.00390625" defaultRowHeight="12.75"/>
  <cols>
    <col min="1" max="1" width="3.00390625" style="465" customWidth="1"/>
    <col min="2" max="2" width="19.125" style="465" customWidth="1"/>
    <col min="3" max="3" width="3.125" style="465" customWidth="1"/>
    <col min="4" max="4" width="4.375" style="465" customWidth="1"/>
    <col min="5" max="8" width="3.375" style="465" customWidth="1"/>
    <col min="9" max="9" width="2.75390625" style="465" customWidth="1"/>
    <col min="10" max="10" width="3.875" style="465" customWidth="1"/>
    <col min="11" max="11" width="3.625" style="465" customWidth="1"/>
    <col min="12" max="12" width="3.375" style="465" customWidth="1"/>
    <col min="13" max="13" width="3.00390625" style="466" customWidth="1"/>
    <col min="14" max="14" width="5.375" style="465" customWidth="1"/>
    <col min="15" max="15" width="3.00390625" style="466" customWidth="1"/>
    <col min="16" max="16" width="5.25390625" style="465" customWidth="1"/>
    <col min="17" max="17" width="3.00390625" style="466" customWidth="1"/>
    <col min="18" max="18" width="5.625" style="465" customWidth="1"/>
    <col min="19" max="19" width="3.00390625" style="466" customWidth="1"/>
    <col min="20" max="20" width="5.75390625" style="465" customWidth="1"/>
    <col min="21" max="21" width="5.00390625" style="2" customWidth="1"/>
    <col min="22" max="22" width="5.875" style="2" customWidth="1"/>
    <col min="23" max="23" width="3.625" style="466" customWidth="1"/>
    <col min="24" max="24" width="5.625" style="465" customWidth="1"/>
    <col min="25" max="25" width="4.25390625" style="466" customWidth="1"/>
    <col min="26" max="26" width="5.75390625" style="465" customWidth="1"/>
    <col min="27" max="27" width="3.00390625" style="466" customWidth="1"/>
    <col min="28" max="28" width="5.75390625" style="465" customWidth="1"/>
    <col min="29" max="29" width="3.125" style="465" customWidth="1"/>
    <col min="30" max="30" width="5.75390625" style="465" customWidth="1"/>
    <col min="31" max="31" width="3.125" style="465" customWidth="1"/>
    <col min="32" max="32" width="5.75390625" style="465" customWidth="1"/>
    <col min="33" max="33" width="4.625" style="2" customWidth="1"/>
    <col min="34" max="34" width="5.375" style="2" customWidth="1"/>
    <col min="35" max="35" width="3.875" style="465" customWidth="1"/>
    <col min="36" max="36" width="4.00390625" style="465" customWidth="1"/>
    <col min="37" max="37" width="4.75390625" style="465" customWidth="1"/>
    <col min="38" max="38" width="5.125" style="465" customWidth="1"/>
    <col min="39" max="39" width="3.75390625" style="465" customWidth="1"/>
    <col min="40" max="40" width="3.375" style="465" customWidth="1"/>
    <col min="41" max="42" width="4.25390625" style="465" customWidth="1"/>
    <col min="43" max="43" width="3.125" style="465" customWidth="1"/>
    <col min="44" max="44" width="3.75390625" style="465" customWidth="1"/>
    <col min="45" max="46" width="4.25390625" style="465" customWidth="1"/>
    <col min="47" max="48" width="3.25390625" style="465" customWidth="1"/>
    <col min="49" max="49" width="5.00390625" style="465" customWidth="1"/>
    <col min="50" max="50" width="5.625" style="465" customWidth="1"/>
    <col min="51" max="51" width="3.75390625" style="465" customWidth="1"/>
    <col min="52" max="52" width="5.00390625" style="465" customWidth="1"/>
    <col min="53" max="53" width="4.125" style="2" customWidth="1"/>
    <col min="54" max="54" width="7.125" style="2" customWidth="1"/>
    <col min="55" max="55" width="3.25390625" style="465" customWidth="1"/>
    <col min="56" max="56" width="4.625" style="465" customWidth="1"/>
    <col min="57" max="57" width="5.625" style="467" customWidth="1"/>
    <col min="58" max="58" width="5.25390625" style="468" customWidth="1"/>
    <col min="59" max="73" width="9.125" style="465" customWidth="1"/>
    <col min="74" max="16384" width="9.125" style="251" customWidth="1"/>
  </cols>
  <sheetData>
    <row r="1" spans="49:53" ht="13.5" customHeight="1">
      <c r="AW1" s="2"/>
      <c r="BA1" s="2" t="s">
        <v>80</v>
      </c>
    </row>
    <row r="2" spans="49:50" ht="14.25" customHeight="1">
      <c r="AW2" s="2"/>
      <c r="AX2" s="2" t="s">
        <v>217</v>
      </c>
    </row>
    <row r="3" spans="49:50" ht="12.75">
      <c r="AW3" s="2"/>
      <c r="AX3" s="99" t="s">
        <v>228</v>
      </c>
    </row>
    <row r="4" spans="1:54" ht="1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69"/>
      <c r="N4" s="251"/>
      <c r="O4" s="470"/>
      <c r="P4" s="251"/>
      <c r="Q4" s="470"/>
      <c r="R4" s="251"/>
      <c r="S4" s="470"/>
      <c r="T4" s="251"/>
      <c r="U4" s="24"/>
      <c r="V4" s="691" t="s">
        <v>77</v>
      </c>
      <c r="W4" s="691"/>
      <c r="X4" s="691"/>
      <c r="Y4" s="691"/>
      <c r="Z4" s="691"/>
      <c r="AA4" s="691"/>
      <c r="AB4" s="691"/>
      <c r="AC4" s="691"/>
      <c r="AD4" s="691"/>
      <c r="AE4" s="445"/>
      <c r="AF4" s="251"/>
      <c r="AG4" s="251"/>
      <c r="AH4" s="24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4"/>
      <c r="BB4" s="24"/>
    </row>
    <row r="5" spans="1:54" ht="1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469"/>
      <c r="N5" s="251"/>
      <c r="O5" s="470"/>
      <c r="P5" s="251"/>
      <c r="Q5" s="470"/>
      <c r="R5" s="251"/>
      <c r="S5" s="470"/>
      <c r="T5" s="251"/>
      <c r="U5" s="24"/>
      <c r="V5" s="691" t="s">
        <v>200</v>
      </c>
      <c r="W5" s="691"/>
      <c r="X5" s="691"/>
      <c r="Y5" s="691"/>
      <c r="Z5" s="691"/>
      <c r="AA5" s="691"/>
      <c r="AB5" s="691"/>
      <c r="AC5" s="691"/>
      <c r="AD5" s="691"/>
      <c r="AE5" s="691"/>
      <c r="AF5" s="251"/>
      <c r="AG5" s="251"/>
      <c r="AH5" s="24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4"/>
      <c r="BB5" s="24"/>
    </row>
    <row r="6" spans="1:54" ht="13.5" thickBo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470"/>
      <c r="N6" s="251"/>
      <c r="O6" s="470"/>
      <c r="P6" s="251"/>
      <c r="Q6" s="470"/>
      <c r="R6" s="251"/>
      <c r="S6" s="470"/>
      <c r="T6" s="251"/>
      <c r="U6" s="24"/>
      <c r="V6" s="24"/>
      <c r="W6" s="705" t="s">
        <v>227</v>
      </c>
      <c r="X6" s="705"/>
      <c r="Y6" s="705"/>
      <c r="Z6" s="705"/>
      <c r="AA6" s="705"/>
      <c r="AB6" s="705"/>
      <c r="AC6" s="705"/>
      <c r="AD6" s="705"/>
      <c r="AE6" s="251"/>
      <c r="AF6" s="251"/>
      <c r="AG6" s="251"/>
      <c r="AH6" s="24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4"/>
      <c r="BB6" s="24"/>
    </row>
    <row r="7" spans="1:58" s="586" customFormat="1" ht="24.75" customHeight="1" thickBot="1">
      <c r="A7" s="683" t="s">
        <v>203</v>
      </c>
      <c r="B7" s="684" t="s">
        <v>158</v>
      </c>
      <c r="C7" s="681" t="s">
        <v>64</v>
      </c>
      <c r="D7" s="681"/>
      <c r="E7" s="681" t="s">
        <v>152</v>
      </c>
      <c r="F7" s="681"/>
      <c r="G7" s="681" t="s">
        <v>222</v>
      </c>
      <c r="H7" s="681"/>
      <c r="I7" s="681" t="s">
        <v>151</v>
      </c>
      <c r="J7" s="681"/>
      <c r="K7" s="681" t="s">
        <v>48</v>
      </c>
      <c r="L7" s="681"/>
      <c r="M7" s="682" t="s">
        <v>3</v>
      </c>
      <c r="N7" s="682"/>
      <c r="O7" s="682" t="s">
        <v>4</v>
      </c>
      <c r="P7" s="682"/>
      <c r="Q7" s="682" t="s">
        <v>6</v>
      </c>
      <c r="R7" s="682"/>
      <c r="S7" s="682" t="s">
        <v>5</v>
      </c>
      <c r="T7" s="682"/>
      <c r="U7" s="686" t="s">
        <v>7</v>
      </c>
      <c r="V7" s="686"/>
      <c r="W7" s="687" t="s">
        <v>33</v>
      </c>
      <c r="X7" s="688"/>
      <c r="Y7" s="689" t="s">
        <v>39</v>
      </c>
      <c r="Z7" s="690"/>
      <c r="AA7" s="689" t="s">
        <v>40</v>
      </c>
      <c r="AB7" s="690"/>
      <c r="AC7" s="701" t="s">
        <v>34</v>
      </c>
      <c r="AD7" s="702"/>
      <c r="AE7" s="701" t="s">
        <v>35</v>
      </c>
      <c r="AF7" s="702"/>
      <c r="AG7" s="703" t="s">
        <v>36</v>
      </c>
      <c r="AH7" s="704"/>
      <c r="AI7" s="694" t="s">
        <v>43</v>
      </c>
      <c r="AJ7" s="694"/>
      <c r="AK7" s="694"/>
      <c r="AL7" s="694"/>
      <c r="AM7" s="694" t="s">
        <v>42</v>
      </c>
      <c r="AN7" s="694"/>
      <c r="AO7" s="694"/>
      <c r="AP7" s="694"/>
      <c r="AQ7" s="694" t="s">
        <v>41</v>
      </c>
      <c r="AR7" s="694"/>
      <c r="AS7" s="694"/>
      <c r="AT7" s="694"/>
      <c r="AU7" s="686" t="s">
        <v>223</v>
      </c>
      <c r="AV7" s="686"/>
      <c r="AW7" s="686"/>
      <c r="AX7" s="686"/>
      <c r="AY7" s="695" t="s">
        <v>187</v>
      </c>
      <c r="AZ7" s="696"/>
      <c r="BA7" s="697" t="s">
        <v>38</v>
      </c>
      <c r="BB7" s="698"/>
      <c r="BC7" s="699" t="s">
        <v>69</v>
      </c>
      <c r="BD7" s="700"/>
      <c r="BE7" s="716" t="s">
        <v>221</v>
      </c>
      <c r="BF7" s="706" t="s">
        <v>100</v>
      </c>
    </row>
    <row r="8" spans="1:73" ht="124.5">
      <c r="A8" s="683"/>
      <c r="B8" s="685"/>
      <c r="C8" s="588" t="s">
        <v>50</v>
      </c>
      <c r="D8" s="588" t="s">
        <v>49</v>
      </c>
      <c r="E8" s="588" t="s">
        <v>50</v>
      </c>
      <c r="F8" s="588" t="s">
        <v>49</v>
      </c>
      <c r="G8" s="588" t="s">
        <v>50</v>
      </c>
      <c r="H8" s="588" t="s">
        <v>49</v>
      </c>
      <c r="I8" s="588" t="s">
        <v>50</v>
      </c>
      <c r="J8" s="588" t="s">
        <v>49</v>
      </c>
      <c r="K8" s="588" t="s">
        <v>50</v>
      </c>
      <c r="L8" s="588" t="s">
        <v>49</v>
      </c>
      <c r="M8" s="474" t="s">
        <v>1</v>
      </c>
      <c r="N8" s="475" t="s">
        <v>2</v>
      </c>
      <c r="O8" s="474" t="s">
        <v>1</v>
      </c>
      <c r="P8" s="475" t="s">
        <v>2</v>
      </c>
      <c r="Q8" s="474" t="s">
        <v>1</v>
      </c>
      <c r="R8" s="475" t="s">
        <v>2</v>
      </c>
      <c r="S8" s="474" t="s">
        <v>1</v>
      </c>
      <c r="T8" s="475" t="s">
        <v>2</v>
      </c>
      <c r="U8" s="476" t="s">
        <v>1</v>
      </c>
      <c r="V8" s="476" t="s">
        <v>2</v>
      </c>
      <c r="W8" s="474" t="s">
        <v>1</v>
      </c>
      <c r="X8" s="475" t="s">
        <v>2</v>
      </c>
      <c r="Y8" s="474" t="s">
        <v>1</v>
      </c>
      <c r="Z8" s="475" t="s">
        <v>2</v>
      </c>
      <c r="AA8" s="474" t="s">
        <v>1</v>
      </c>
      <c r="AB8" s="475" t="s">
        <v>2</v>
      </c>
      <c r="AC8" s="475" t="s">
        <v>1</v>
      </c>
      <c r="AD8" s="475" t="s">
        <v>2</v>
      </c>
      <c r="AE8" s="475" t="s">
        <v>1</v>
      </c>
      <c r="AF8" s="475" t="s">
        <v>2</v>
      </c>
      <c r="AG8" s="476" t="s">
        <v>1</v>
      </c>
      <c r="AH8" s="476" t="s">
        <v>2</v>
      </c>
      <c r="AI8" s="477" t="s">
        <v>159</v>
      </c>
      <c r="AJ8" s="477" t="s">
        <v>160</v>
      </c>
      <c r="AK8" s="477" t="s">
        <v>161</v>
      </c>
      <c r="AL8" s="477" t="s">
        <v>162</v>
      </c>
      <c r="AM8" s="477" t="s">
        <v>159</v>
      </c>
      <c r="AN8" s="477" t="s">
        <v>160</v>
      </c>
      <c r="AO8" s="477" t="s">
        <v>161</v>
      </c>
      <c r="AP8" s="477" t="s">
        <v>162</v>
      </c>
      <c r="AQ8" s="477" t="s">
        <v>159</v>
      </c>
      <c r="AR8" s="477" t="s">
        <v>160</v>
      </c>
      <c r="AS8" s="477" t="s">
        <v>161</v>
      </c>
      <c r="AT8" s="477" t="s">
        <v>162</v>
      </c>
      <c r="AU8" s="478" t="s">
        <v>159</v>
      </c>
      <c r="AV8" s="478" t="s">
        <v>160</v>
      </c>
      <c r="AW8" s="478" t="s">
        <v>161</v>
      </c>
      <c r="AX8" s="478" t="s">
        <v>162</v>
      </c>
      <c r="AY8" s="478" t="s">
        <v>188</v>
      </c>
      <c r="AZ8" s="617" t="s">
        <v>189</v>
      </c>
      <c r="BA8" s="632" t="s">
        <v>1</v>
      </c>
      <c r="BB8" s="660" t="s">
        <v>2</v>
      </c>
      <c r="BC8" s="621" t="s">
        <v>67</v>
      </c>
      <c r="BD8" s="480" t="s">
        <v>68</v>
      </c>
      <c r="BE8" s="716"/>
      <c r="BF8" s="707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</row>
    <row r="9" spans="1:58" s="586" customFormat="1" ht="12" customHeight="1" thickBot="1">
      <c r="A9" s="652">
        <v>1</v>
      </c>
      <c r="B9" s="652">
        <v>2</v>
      </c>
      <c r="C9" s="652">
        <v>3</v>
      </c>
      <c r="D9" s="652">
        <v>4</v>
      </c>
      <c r="E9" s="652">
        <v>5</v>
      </c>
      <c r="F9" s="652">
        <v>6</v>
      </c>
      <c r="G9" s="652">
        <v>7</v>
      </c>
      <c r="H9" s="652">
        <v>8</v>
      </c>
      <c r="I9" s="652">
        <v>9</v>
      </c>
      <c r="J9" s="652">
        <v>10</v>
      </c>
      <c r="K9" s="652">
        <v>11</v>
      </c>
      <c r="L9" s="652">
        <v>12</v>
      </c>
      <c r="M9" s="652">
        <v>13</v>
      </c>
      <c r="N9" s="652">
        <v>14</v>
      </c>
      <c r="O9" s="652">
        <v>15</v>
      </c>
      <c r="P9" s="652">
        <v>16</v>
      </c>
      <c r="Q9" s="652">
        <v>17</v>
      </c>
      <c r="R9" s="652">
        <v>18</v>
      </c>
      <c r="S9" s="652">
        <v>19</v>
      </c>
      <c r="T9" s="652">
        <v>20</v>
      </c>
      <c r="U9" s="652">
        <v>21</v>
      </c>
      <c r="V9" s="652">
        <v>22</v>
      </c>
      <c r="W9" s="652">
        <v>23</v>
      </c>
      <c r="X9" s="652">
        <v>24</v>
      </c>
      <c r="Y9" s="652">
        <v>25</v>
      </c>
      <c r="Z9" s="652">
        <v>26</v>
      </c>
      <c r="AA9" s="652">
        <v>27</v>
      </c>
      <c r="AB9" s="652">
        <v>28</v>
      </c>
      <c r="AC9" s="652">
        <v>29</v>
      </c>
      <c r="AD9" s="652">
        <v>30</v>
      </c>
      <c r="AE9" s="652">
        <v>31</v>
      </c>
      <c r="AF9" s="652">
        <v>32</v>
      </c>
      <c r="AG9" s="652">
        <v>33</v>
      </c>
      <c r="AH9" s="652">
        <v>34</v>
      </c>
      <c r="AI9" s="652">
        <v>35</v>
      </c>
      <c r="AJ9" s="652">
        <v>36</v>
      </c>
      <c r="AK9" s="652">
        <v>37</v>
      </c>
      <c r="AL9" s="652">
        <v>38</v>
      </c>
      <c r="AM9" s="652">
        <v>39</v>
      </c>
      <c r="AN9" s="652">
        <v>40</v>
      </c>
      <c r="AO9" s="652">
        <v>41</v>
      </c>
      <c r="AP9" s="652">
        <v>42</v>
      </c>
      <c r="AQ9" s="652">
        <v>43</v>
      </c>
      <c r="AR9" s="652">
        <v>44</v>
      </c>
      <c r="AS9" s="652">
        <v>45</v>
      </c>
      <c r="AT9" s="652">
        <v>46</v>
      </c>
      <c r="AU9" s="652">
        <v>47</v>
      </c>
      <c r="AV9" s="652">
        <v>48</v>
      </c>
      <c r="AW9" s="652">
        <v>49</v>
      </c>
      <c r="AX9" s="652">
        <v>50</v>
      </c>
      <c r="AY9" s="652">
        <v>51</v>
      </c>
      <c r="AZ9" s="653">
        <v>52</v>
      </c>
      <c r="BA9" s="658">
        <v>53</v>
      </c>
      <c r="BB9" s="661">
        <v>54</v>
      </c>
      <c r="BC9" s="655">
        <v>55</v>
      </c>
      <c r="BD9" s="652">
        <v>56</v>
      </c>
      <c r="BE9" s="653">
        <v>57</v>
      </c>
      <c r="BF9" s="672">
        <v>58</v>
      </c>
    </row>
    <row r="10" spans="1:73" ht="16.5" customHeight="1">
      <c r="A10" s="318"/>
      <c r="B10" s="318"/>
      <c r="C10" s="589"/>
      <c r="D10" s="589"/>
      <c r="E10" s="590"/>
      <c r="F10" s="590"/>
      <c r="G10" s="590"/>
      <c r="H10" s="590"/>
      <c r="I10" s="590"/>
      <c r="J10" s="590"/>
      <c r="K10" s="590"/>
      <c r="L10" s="590"/>
      <c r="M10" s="487"/>
      <c r="N10" s="488"/>
      <c r="O10" s="487"/>
      <c r="P10" s="488"/>
      <c r="Q10" s="487"/>
      <c r="R10" s="488"/>
      <c r="S10" s="487"/>
      <c r="T10" s="488"/>
      <c r="U10" s="323" t="s">
        <v>214</v>
      </c>
      <c r="V10" s="324"/>
      <c r="W10" s="325"/>
      <c r="X10" s="326"/>
      <c r="Y10" s="489"/>
      <c r="Z10" s="490"/>
      <c r="AA10" s="487"/>
      <c r="AB10" s="488"/>
      <c r="AC10" s="488"/>
      <c r="AD10" s="488"/>
      <c r="AE10" s="488"/>
      <c r="AF10" s="488"/>
      <c r="AG10" s="491"/>
      <c r="AH10" s="491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92"/>
      <c r="AV10" s="492"/>
      <c r="AW10" s="492"/>
      <c r="AX10" s="492"/>
      <c r="AY10" s="492"/>
      <c r="AZ10" s="618"/>
      <c r="BA10" s="625"/>
      <c r="BB10" s="659"/>
      <c r="BC10" s="622"/>
      <c r="BD10" s="318"/>
      <c r="BE10" s="643"/>
      <c r="BF10" s="673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</row>
    <row r="11" spans="1:73" ht="15.75">
      <c r="A11" s="318">
        <v>1</v>
      </c>
      <c r="B11" s="431" t="s">
        <v>8</v>
      </c>
      <c r="C11" s="591"/>
      <c r="D11" s="591"/>
      <c r="E11" s="590"/>
      <c r="F11" s="590"/>
      <c r="G11" s="590"/>
      <c r="H11" s="590"/>
      <c r="I11" s="590"/>
      <c r="J11" s="590"/>
      <c r="K11" s="590"/>
      <c r="L11" s="590"/>
      <c r="M11" s="461">
        <v>4</v>
      </c>
      <c r="N11" s="462">
        <v>119</v>
      </c>
      <c r="O11" s="461">
        <v>3</v>
      </c>
      <c r="P11" s="462">
        <v>93</v>
      </c>
      <c r="Q11" s="461">
        <v>3</v>
      </c>
      <c r="R11" s="462">
        <v>90</v>
      </c>
      <c r="S11" s="463">
        <v>3</v>
      </c>
      <c r="T11" s="464">
        <v>85</v>
      </c>
      <c r="U11" s="496">
        <f aca="true" t="shared" si="0" ref="U11:V22">M11+O11+Q11+S11</f>
        <v>13</v>
      </c>
      <c r="V11" s="497">
        <f t="shared" si="0"/>
        <v>387</v>
      </c>
      <c r="W11" s="460">
        <v>4</v>
      </c>
      <c r="X11" s="460">
        <v>105</v>
      </c>
      <c r="Y11" s="463">
        <v>3</v>
      </c>
      <c r="Z11" s="464">
        <v>80</v>
      </c>
      <c r="AA11" s="463">
        <v>3</v>
      </c>
      <c r="AB11" s="464">
        <v>94</v>
      </c>
      <c r="AC11" s="464">
        <v>4</v>
      </c>
      <c r="AD11" s="464">
        <v>93</v>
      </c>
      <c r="AE11" s="464">
        <v>2</v>
      </c>
      <c r="AF11" s="464">
        <v>55</v>
      </c>
      <c r="AG11" s="497">
        <f>W11+Y11+AA11+AC11+AE11</f>
        <v>16</v>
      </c>
      <c r="AH11" s="497">
        <f>X11+Z11+AB11+AD11+AF11</f>
        <v>427</v>
      </c>
      <c r="AI11" s="318">
        <v>2</v>
      </c>
      <c r="AJ11" s="318">
        <v>1</v>
      </c>
      <c r="AK11" s="318">
        <v>38</v>
      </c>
      <c r="AL11" s="318">
        <v>35</v>
      </c>
      <c r="AM11" s="318">
        <v>2</v>
      </c>
      <c r="AN11" s="318">
        <v>2</v>
      </c>
      <c r="AO11" s="318">
        <v>35</v>
      </c>
      <c r="AP11" s="318">
        <v>62</v>
      </c>
      <c r="AQ11" s="318">
        <v>2</v>
      </c>
      <c r="AR11" s="318">
        <v>1</v>
      </c>
      <c r="AS11" s="318">
        <v>24</v>
      </c>
      <c r="AT11" s="318">
        <v>30</v>
      </c>
      <c r="AU11" s="497">
        <f>AI11+AM11+AQ11</f>
        <v>6</v>
      </c>
      <c r="AV11" s="497">
        <f>AJ11+AN11+AR11</f>
        <v>4</v>
      </c>
      <c r="AW11" s="497">
        <f>AK11+AO11+AS11</f>
        <v>97</v>
      </c>
      <c r="AX11" s="497">
        <f>AL11+AP11+AT11</f>
        <v>127</v>
      </c>
      <c r="AY11" s="497">
        <f>AU11+AV11</f>
        <v>10</v>
      </c>
      <c r="AZ11" s="543">
        <f>AW11+AX11</f>
        <v>224</v>
      </c>
      <c r="BA11" s="626">
        <f>U11+AG11+AY11</f>
        <v>39</v>
      </c>
      <c r="BB11" s="630">
        <f>V11+AH11+AZ11</f>
        <v>1038</v>
      </c>
      <c r="BC11" s="546">
        <f aca="true" t="shared" si="1" ref="BC11:BD21">C11+E11+G11+I11+K11</f>
        <v>0</v>
      </c>
      <c r="BD11" s="546">
        <f t="shared" si="1"/>
        <v>0</v>
      </c>
      <c r="BE11" s="643">
        <f>BB11/BA11</f>
        <v>26.615384615384617</v>
      </c>
      <c r="BF11" s="649">
        <f>(V11*0.75)+(AH11*1)+((AX11+AW11)*1.22)</f>
        <v>990.53</v>
      </c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</row>
    <row r="12" spans="1:73" ht="15.75">
      <c r="A12" s="318">
        <v>2</v>
      </c>
      <c r="B12" s="431" t="s">
        <v>9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485">
        <v>2</v>
      </c>
      <c r="N12" s="318">
        <v>59</v>
      </c>
      <c r="O12" s="485">
        <v>3</v>
      </c>
      <c r="P12" s="318">
        <v>81</v>
      </c>
      <c r="Q12" s="485">
        <v>2</v>
      </c>
      <c r="R12" s="318">
        <v>63</v>
      </c>
      <c r="S12" s="485">
        <v>2</v>
      </c>
      <c r="T12" s="318">
        <v>66</v>
      </c>
      <c r="U12" s="496">
        <f t="shared" si="0"/>
        <v>9</v>
      </c>
      <c r="V12" s="497">
        <f t="shared" si="0"/>
        <v>269</v>
      </c>
      <c r="W12" s="485">
        <v>2</v>
      </c>
      <c r="X12" s="318">
        <v>60</v>
      </c>
      <c r="Y12" s="485">
        <v>3</v>
      </c>
      <c r="Z12" s="318">
        <v>68</v>
      </c>
      <c r="AA12" s="485">
        <v>2</v>
      </c>
      <c r="AB12" s="318">
        <v>59</v>
      </c>
      <c r="AC12" s="318">
        <v>2</v>
      </c>
      <c r="AD12" s="318">
        <v>52</v>
      </c>
      <c r="AE12" s="318">
        <v>2</v>
      </c>
      <c r="AF12" s="318">
        <v>56</v>
      </c>
      <c r="AG12" s="497">
        <f aca="true" t="shared" si="2" ref="AG12:AH22">W12+Y12+AA12+AC12+AE12</f>
        <v>11</v>
      </c>
      <c r="AH12" s="497">
        <f t="shared" si="2"/>
        <v>295</v>
      </c>
      <c r="AI12" s="318">
        <v>1</v>
      </c>
      <c r="AJ12" s="318">
        <v>2</v>
      </c>
      <c r="AK12" s="318">
        <v>22</v>
      </c>
      <c r="AL12" s="318">
        <v>42</v>
      </c>
      <c r="AM12" s="318">
        <v>1</v>
      </c>
      <c r="AN12" s="318">
        <v>1</v>
      </c>
      <c r="AO12" s="318">
        <v>24</v>
      </c>
      <c r="AP12" s="318">
        <v>30</v>
      </c>
      <c r="AQ12" s="318">
        <v>1</v>
      </c>
      <c r="AR12" s="318">
        <v>2</v>
      </c>
      <c r="AS12" s="318">
        <v>22</v>
      </c>
      <c r="AT12" s="318">
        <v>49</v>
      </c>
      <c r="AU12" s="497">
        <f aca="true" t="shared" si="3" ref="AU12:AX22">AI12+AM12+AQ12</f>
        <v>3</v>
      </c>
      <c r="AV12" s="497">
        <f t="shared" si="3"/>
        <v>5</v>
      </c>
      <c r="AW12" s="497">
        <f t="shared" si="3"/>
        <v>68</v>
      </c>
      <c r="AX12" s="497">
        <f t="shared" si="3"/>
        <v>121</v>
      </c>
      <c r="AY12" s="497">
        <f aca="true" t="shared" si="4" ref="AY12:AY22">AU12+AV12</f>
        <v>8</v>
      </c>
      <c r="AZ12" s="543">
        <f aca="true" t="shared" si="5" ref="AZ12:AZ22">AW12+AX12</f>
        <v>189</v>
      </c>
      <c r="BA12" s="626">
        <f aca="true" t="shared" si="6" ref="BA12:BB22">U12+AG12+AY12</f>
        <v>28</v>
      </c>
      <c r="BB12" s="630">
        <f t="shared" si="6"/>
        <v>753</v>
      </c>
      <c r="BC12" s="546">
        <f t="shared" si="1"/>
        <v>0</v>
      </c>
      <c r="BD12" s="546">
        <f t="shared" si="1"/>
        <v>0</v>
      </c>
      <c r="BE12" s="643">
        <f aca="true" t="shared" si="7" ref="BE12:BE23">BB12/BA12</f>
        <v>26.892857142857142</v>
      </c>
      <c r="BF12" s="649">
        <f aca="true" t="shared" si="8" ref="BF12:BF22">(V12*0.75)+(AH12*1)+((AX12+AW12)*1.22)</f>
        <v>727.3299999999999</v>
      </c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</row>
    <row r="13" spans="1:73" ht="25.5">
      <c r="A13" s="318">
        <v>3</v>
      </c>
      <c r="B13" s="431" t="s">
        <v>163</v>
      </c>
      <c r="C13" s="591"/>
      <c r="D13" s="591"/>
      <c r="E13" s="590"/>
      <c r="F13" s="590"/>
      <c r="G13" s="590"/>
      <c r="H13" s="590"/>
      <c r="I13" s="590"/>
      <c r="J13" s="590"/>
      <c r="K13" s="590"/>
      <c r="L13" s="590"/>
      <c r="M13" s="485">
        <v>1</v>
      </c>
      <c r="N13" s="318">
        <v>17</v>
      </c>
      <c r="O13" s="485"/>
      <c r="P13" s="318"/>
      <c r="Q13" s="485">
        <v>1</v>
      </c>
      <c r="R13" s="318">
        <v>16</v>
      </c>
      <c r="S13" s="485"/>
      <c r="T13" s="318"/>
      <c r="U13" s="496">
        <f t="shared" si="0"/>
        <v>2</v>
      </c>
      <c r="V13" s="497">
        <f t="shared" si="0"/>
        <v>33</v>
      </c>
      <c r="W13" s="485">
        <v>1</v>
      </c>
      <c r="X13" s="318">
        <v>18</v>
      </c>
      <c r="Y13" s="485"/>
      <c r="Z13" s="318"/>
      <c r="AA13" s="485">
        <v>1</v>
      </c>
      <c r="AB13" s="318">
        <v>23</v>
      </c>
      <c r="AC13" s="318"/>
      <c r="AD13" s="318"/>
      <c r="AE13" s="318">
        <v>1</v>
      </c>
      <c r="AF13" s="318">
        <v>20</v>
      </c>
      <c r="AG13" s="497">
        <f t="shared" si="2"/>
        <v>3</v>
      </c>
      <c r="AH13" s="497">
        <f t="shared" si="2"/>
        <v>61</v>
      </c>
      <c r="AI13" s="318"/>
      <c r="AJ13" s="318"/>
      <c r="AK13" s="318"/>
      <c r="AL13" s="318"/>
      <c r="AM13" s="318"/>
      <c r="AN13" s="318">
        <v>1</v>
      </c>
      <c r="AO13" s="318"/>
      <c r="AP13" s="318">
        <v>9</v>
      </c>
      <c r="AQ13" s="318"/>
      <c r="AR13" s="318"/>
      <c r="AS13" s="318"/>
      <c r="AT13" s="318"/>
      <c r="AU13" s="497">
        <f t="shared" si="3"/>
        <v>0</v>
      </c>
      <c r="AV13" s="497">
        <f t="shared" si="3"/>
        <v>1</v>
      </c>
      <c r="AW13" s="497">
        <f t="shared" si="3"/>
        <v>0</v>
      </c>
      <c r="AX13" s="497">
        <f t="shared" si="3"/>
        <v>9</v>
      </c>
      <c r="AY13" s="497">
        <f t="shared" si="4"/>
        <v>1</v>
      </c>
      <c r="AZ13" s="543">
        <f t="shared" si="5"/>
        <v>9</v>
      </c>
      <c r="BA13" s="626">
        <f t="shared" si="6"/>
        <v>6</v>
      </c>
      <c r="BB13" s="630">
        <f t="shared" si="6"/>
        <v>103</v>
      </c>
      <c r="BC13" s="546">
        <f t="shared" si="1"/>
        <v>0</v>
      </c>
      <c r="BD13" s="546">
        <f t="shared" si="1"/>
        <v>0</v>
      </c>
      <c r="BE13" s="643">
        <f t="shared" si="7"/>
        <v>17.166666666666668</v>
      </c>
      <c r="BF13" s="649">
        <f>(V13*0.75)+(AH13*1)+((AX13+AW13)*1.22)</f>
        <v>96.73</v>
      </c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</row>
    <row r="14" spans="1:73" ht="15.75">
      <c r="A14" s="318">
        <v>4</v>
      </c>
      <c r="B14" s="431" t="s">
        <v>88</v>
      </c>
      <c r="C14" s="591"/>
      <c r="D14" s="591"/>
      <c r="E14" s="590"/>
      <c r="F14" s="590"/>
      <c r="G14" s="590"/>
      <c r="H14" s="590"/>
      <c r="I14" s="590"/>
      <c r="J14" s="590"/>
      <c r="K14" s="590"/>
      <c r="L14" s="590"/>
      <c r="M14" s="485">
        <v>2</v>
      </c>
      <c r="N14" s="318">
        <v>49</v>
      </c>
      <c r="O14" s="485">
        <v>2</v>
      </c>
      <c r="P14" s="318">
        <v>55</v>
      </c>
      <c r="Q14" s="485">
        <v>2</v>
      </c>
      <c r="R14" s="318">
        <v>53</v>
      </c>
      <c r="S14" s="485">
        <v>2</v>
      </c>
      <c r="T14" s="318">
        <v>50</v>
      </c>
      <c r="U14" s="496">
        <f t="shared" si="0"/>
        <v>8</v>
      </c>
      <c r="V14" s="497">
        <f t="shared" si="0"/>
        <v>207</v>
      </c>
      <c r="W14" s="485">
        <v>3</v>
      </c>
      <c r="X14" s="318">
        <v>84</v>
      </c>
      <c r="Y14" s="485">
        <v>3</v>
      </c>
      <c r="Z14" s="318">
        <v>76</v>
      </c>
      <c r="AA14" s="485">
        <v>3</v>
      </c>
      <c r="AB14" s="318">
        <v>76</v>
      </c>
      <c r="AC14" s="318">
        <v>2</v>
      </c>
      <c r="AD14" s="318">
        <v>40</v>
      </c>
      <c r="AE14" s="318">
        <v>2</v>
      </c>
      <c r="AF14" s="318">
        <v>57</v>
      </c>
      <c r="AG14" s="497">
        <f t="shared" si="2"/>
        <v>13</v>
      </c>
      <c r="AH14" s="497">
        <f t="shared" si="2"/>
        <v>333</v>
      </c>
      <c r="AI14" s="318">
        <v>1</v>
      </c>
      <c r="AJ14" s="318">
        <v>1</v>
      </c>
      <c r="AK14" s="318">
        <v>22</v>
      </c>
      <c r="AL14" s="318">
        <v>27</v>
      </c>
      <c r="AM14" s="318">
        <v>1</v>
      </c>
      <c r="AN14" s="318">
        <v>1</v>
      </c>
      <c r="AO14" s="318">
        <v>20</v>
      </c>
      <c r="AP14" s="318">
        <v>27</v>
      </c>
      <c r="AQ14" s="318">
        <v>1</v>
      </c>
      <c r="AR14" s="318">
        <v>1</v>
      </c>
      <c r="AS14" s="318">
        <v>17</v>
      </c>
      <c r="AT14" s="318">
        <v>22</v>
      </c>
      <c r="AU14" s="497">
        <f t="shared" si="3"/>
        <v>3</v>
      </c>
      <c r="AV14" s="497">
        <f t="shared" si="3"/>
        <v>3</v>
      </c>
      <c r="AW14" s="497">
        <f t="shared" si="3"/>
        <v>59</v>
      </c>
      <c r="AX14" s="497">
        <f t="shared" si="3"/>
        <v>76</v>
      </c>
      <c r="AY14" s="497">
        <f t="shared" si="4"/>
        <v>6</v>
      </c>
      <c r="AZ14" s="543">
        <f t="shared" si="5"/>
        <v>135</v>
      </c>
      <c r="BA14" s="626">
        <f>U14+AG14+AY14</f>
        <v>27</v>
      </c>
      <c r="BB14" s="630">
        <f t="shared" si="6"/>
        <v>675</v>
      </c>
      <c r="BC14" s="546">
        <f t="shared" si="1"/>
        <v>0</v>
      </c>
      <c r="BD14" s="546">
        <f t="shared" si="1"/>
        <v>0</v>
      </c>
      <c r="BE14" s="643">
        <f t="shared" si="7"/>
        <v>25</v>
      </c>
      <c r="BF14" s="649">
        <f t="shared" si="8"/>
        <v>652.95</v>
      </c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</row>
    <row r="15" spans="1:73" ht="15.75">
      <c r="A15" s="501">
        <v>5</v>
      </c>
      <c r="B15" s="432" t="s">
        <v>90</v>
      </c>
      <c r="C15" s="344">
        <f aca="true" t="shared" si="9" ref="C15:L15">C16+C17</f>
        <v>0</v>
      </c>
      <c r="D15" s="344">
        <f t="shared" si="9"/>
        <v>0</v>
      </c>
      <c r="E15" s="344">
        <f t="shared" si="9"/>
        <v>0</v>
      </c>
      <c r="F15" s="344">
        <f t="shared" si="9"/>
        <v>0</v>
      </c>
      <c r="G15" s="344">
        <f t="shared" si="9"/>
        <v>0</v>
      </c>
      <c r="H15" s="344">
        <f t="shared" si="9"/>
        <v>0</v>
      </c>
      <c r="I15" s="344">
        <f t="shared" si="9"/>
        <v>0</v>
      </c>
      <c r="J15" s="344">
        <f t="shared" si="9"/>
        <v>0</v>
      </c>
      <c r="K15" s="344">
        <f t="shared" si="9"/>
        <v>0</v>
      </c>
      <c r="L15" s="344">
        <f t="shared" si="9"/>
        <v>0</v>
      </c>
      <c r="M15" s="344">
        <f>M16+M17</f>
        <v>2</v>
      </c>
      <c r="N15" s="344">
        <f aca="true" t="shared" si="10" ref="N15:AT15">N16+N17</f>
        <v>28</v>
      </c>
      <c r="O15" s="344">
        <f t="shared" si="10"/>
        <v>2</v>
      </c>
      <c r="P15" s="344">
        <f t="shared" si="10"/>
        <v>40</v>
      </c>
      <c r="Q15" s="344">
        <f t="shared" si="10"/>
        <v>1</v>
      </c>
      <c r="R15" s="344">
        <f t="shared" si="10"/>
        <v>16</v>
      </c>
      <c r="S15" s="344">
        <f t="shared" si="10"/>
        <v>2</v>
      </c>
      <c r="T15" s="344">
        <f t="shared" si="10"/>
        <v>42</v>
      </c>
      <c r="U15" s="337">
        <f>M15+O15+Q15+S15</f>
        <v>7</v>
      </c>
      <c r="V15" s="338">
        <f>N15+P15+R15+T15</f>
        <v>126</v>
      </c>
      <c r="W15" s="344">
        <f t="shared" si="10"/>
        <v>2</v>
      </c>
      <c r="X15" s="344">
        <f t="shared" si="10"/>
        <v>41</v>
      </c>
      <c r="Y15" s="344">
        <f t="shared" si="10"/>
        <v>1</v>
      </c>
      <c r="Z15" s="344">
        <f t="shared" si="10"/>
        <v>28</v>
      </c>
      <c r="AA15" s="344">
        <f t="shared" si="10"/>
        <v>2</v>
      </c>
      <c r="AB15" s="344">
        <f t="shared" si="10"/>
        <v>43</v>
      </c>
      <c r="AC15" s="344">
        <f t="shared" si="10"/>
        <v>3</v>
      </c>
      <c r="AD15" s="344">
        <f t="shared" si="10"/>
        <v>49</v>
      </c>
      <c r="AE15" s="344">
        <f t="shared" si="10"/>
        <v>2</v>
      </c>
      <c r="AF15" s="344">
        <f t="shared" si="10"/>
        <v>40</v>
      </c>
      <c r="AG15" s="338">
        <f t="shared" si="2"/>
        <v>10</v>
      </c>
      <c r="AH15" s="338">
        <f t="shared" si="2"/>
        <v>201</v>
      </c>
      <c r="AI15" s="344">
        <f t="shared" si="10"/>
        <v>0</v>
      </c>
      <c r="AJ15" s="344">
        <f t="shared" si="10"/>
        <v>1</v>
      </c>
      <c r="AK15" s="344">
        <f t="shared" si="10"/>
        <v>0</v>
      </c>
      <c r="AL15" s="344">
        <f t="shared" si="10"/>
        <v>20</v>
      </c>
      <c r="AM15" s="344">
        <f t="shared" si="10"/>
        <v>0</v>
      </c>
      <c r="AN15" s="344">
        <f t="shared" si="10"/>
        <v>0</v>
      </c>
      <c r="AO15" s="344">
        <f t="shared" si="10"/>
        <v>0</v>
      </c>
      <c r="AP15" s="344">
        <f t="shared" si="10"/>
        <v>0</v>
      </c>
      <c r="AQ15" s="344">
        <f t="shared" si="10"/>
        <v>0</v>
      </c>
      <c r="AR15" s="344">
        <f t="shared" si="10"/>
        <v>1</v>
      </c>
      <c r="AS15" s="344">
        <f t="shared" si="10"/>
        <v>0</v>
      </c>
      <c r="AT15" s="344">
        <f t="shared" si="10"/>
        <v>16</v>
      </c>
      <c r="AU15" s="338">
        <f t="shared" si="3"/>
        <v>0</v>
      </c>
      <c r="AV15" s="338">
        <f t="shared" si="3"/>
        <v>2</v>
      </c>
      <c r="AW15" s="338">
        <f t="shared" si="3"/>
        <v>0</v>
      </c>
      <c r="AX15" s="338">
        <f t="shared" si="3"/>
        <v>36</v>
      </c>
      <c r="AY15" s="338">
        <f t="shared" si="4"/>
        <v>2</v>
      </c>
      <c r="AZ15" s="407">
        <f t="shared" si="5"/>
        <v>36</v>
      </c>
      <c r="BA15" s="627">
        <f>U15+AG15+AY15</f>
        <v>19</v>
      </c>
      <c r="BB15" s="630">
        <f>V15+AH15+AZ15</f>
        <v>363</v>
      </c>
      <c r="BC15" s="650">
        <f t="shared" si="1"/>
        <v>0</v>
      </c>
      <c r="BD15" s="650">
        <f t="shared" si="1"/>
        <v>0</v>
      </c>
      <c r="BE15" s="644">
        <f t="shared" si="7"/>
        <v>19.105263157894736</v>
      </c>
      <c r="BF15" s="674">
        <f t="shared" si="8"/>
        <v>339.42</v>
      </c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</row>
    <row r="16" spans="1:73" ht="18" customHeight="1">
      <c r="A16" s="506"/>
      <c r="B16" s="434" t="s">
        <v>70</v>
      </c>
      <c r="C16" s="592"/>
      <c r="D16" s="592"/>
      <c r="E16" s="593"/>
      <c r="F16" s="593"/>
      <c r="G16" s="593"/>
      <c r="H16" s="593"/>
      <c r="I16" s="593"/>
      <c r="J16" s="593"/>
      <c r="K16" s="593"/>
      <c r="L16" s="593"/>
      <c r="M16" s="485">
        <v>1</v>
      </c>
      <c r="N16" s="318">
        <v>14</v>
      </c>
      <c r="O16" s="485">
        <v>1</v>
      </c>
      <c r="P16" s="318">
        <v>23</v>
      </c>
      <c r="Q16" s="509"/>
      <c r="R16" s="318"/>
      <c r="S16" s="485">
        <v>1</v>
      </c>
      <c r="T16" s="318">
        <v>26</v>
      </c>
      <c r="U16" s="496">
        <f t="shared" si="0"/>
        <v>3</v>
      </c>
      <c r="V16" s="497">
        <f t="shared" si="0"/>
        <v>63</v>
      </c>
      <c r="W16" s="485">
        <v>1</v>
      </c>
      <c r="X16" s="318">
        <v>21</v>
      </c>
      <c r="Y16" s="485"/>
      <c r="Z16" s="318"/>
      <c r="AA16" s="485">
        <v>1</v>
      </c>
      <c r="AB16" s="318">
        <v>22</v>
      </c>
      <c r="AC16" s="318">
        <v>1</v>
      </c>
      <c r="AD16" s="318">
        <v>19</v>
      </c>
      <c r="AE16" s="318">
        <v>1</v>
      </c>
      <c r="AF16" s="318">
        <v>17</v>
      </c>
      <c r="AG16" s="497">
        <f t="shared" si="2"/>
        <v>4</v>
      </c>
      <c r="AH16" s="497">
        <f t="shared" si="2"/>
        <v>79</v>
      </c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497">
        <f t="shared" si="3"/>
        <v>0</v>
      </c>
      <c r="AV16" s="497">
        <f t="shared" si="3"/>
        <v>0</v>
      </c>
      <c r="AW16" s="497">
        <f t="shared" si="3"/>
        <v>0</v>
      </c>
      <c r="AX16" s="497">
        <f t="shared" si="3"/>
        <v>0</v>
      </c>
      <c r="AY16" s="497">
        <f t="shared" si="4"/>
        <v>0</v>
      </c>
      <c r="AZ16" s="543">
        <f t="shared" si="5"/>
        <v>0</v>
      </c>
      <c r="BA16" s="626">
        <f>U16+AG16+AY16</f>
        <v>7</v>
      </c>
      <c r="BB16" s="630">
        <f t="shared" si="6"/>
        <v>142</v>
      </c>
      <c r="BC16" s="546">
        <f t="shared" si="1"/>
        <v>0</v>
      </c>
      <c r="BD16" s="546">
        <f t="shared" si="1"/>
        <v>0</v>
      </c>
      <c r="BE16" s="643">
        <f t="shared" si="7"/>
        <v>20.285714285714285</v>
      </c>
      <c r="BF16" s="649">
        <f t="shared" si="8"/>
        <v>126.25</v>
      </c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</row>
    <row r="17" spans="1:73" ht="15.75">
      <c r="A17" s="506"/>
      <c r="B17" s="435" t="s">
        <v>71</v>
      </c>
      <c r="C17" s="594"/>
      <c r="D17" s="594"/>
      <c r="E17" s="593"/>
      <c r="F17" s="593"/>
      <c r="G17" s="593"/>
      <c r="H17" s="593"/>
      <c r="I17" s="593"/>
      <c r="J17" s="593"/>
      <c r="K17" s="593"/>
      <c r="L17" s="593"/>
      <c r="M17" s="485">
        <v>1</v>
      </c>
      <c r="N17" s="318">
        <v>14</v>
      </c>
      <c r="O17" s="485">
        <v>1</v>
      </c>
      <c r="P17" s="318">
        <v>17</v>
      </c>
      <c r="Q17" s="485">
        <v>1</v>
      </c>
      <c r="R17" s="318">
        <v>16</v>
      </c>
      <c r="S17" s="485">
        <v>1</v>
      </c>
      <c r="T17" s="318">
        <v>16</v>
      </c>
      <c r="U17" s="496">
        <f t="shared" si="0"/>
        <v>4</v>
      </c>
      <c r="V17" s="497">
        <f t="shared" si="0"/>
        <v>63</v>
      </c>
      <c r="W17" s="485">
        <v>1</v>
      </c>
      <c r="X17" s="318">
        <v>20</v>
      </c>
      <c r="Y17" s="485">
        <v>1</v>
      </c>
      <c r="Z17" s="318">
        <v>28</v>
      </c>
      <c r="AA17" s="485">
        <v>1</v>
      </c>
      <c r="AB17" s="318">
        <v>21</v>
      </c>
      <c r="AC17" s="318">
        <v>2</v>
      </c>
      <c r="AD17" s="318">
        <v>30</v>
      </c>
      <c r="AE17" s="318">
        <v>1</v>
      </c>
      <c r="AF17" s="318">
        <v>23</v>
      </c>
      <c r="AG17" s="497">
        <f t="shared" si="2"/>
        <v>6</v>
      </c>
      <c r="AH17" s="497">
        <f t="shared" si="2"/>
        <v>122</v>
      </c>
      <c r="AI17" s="318"/>
      <c r="AJ17" s="318">
        <v>1</v>
      </c>
      <c r="AK17" s="318"/>
      <c r="AL17" s="318">
        <v>20</v>
      </c>
      <c r="AM17" s="318"/>
      <c r="AN17" s="318"/>
      <c r="AO17" s="318"/>
      <c r="AP17" s="318"/>
      <c r="AQ17" s="318"/>
      <c r="AR17" s="318">
        <v>1</v>
      </c>
      <c r="AS17" s="318"/>
      <c r="AT17" s="318">
        <v>16</v>
      </c>
      <c r="AU17" s="497">
        <f t="shared" si="3"/>
        <v>0</v>
      </c>
      <c r="AV17" s="497">
        <f t="shared" si="3"/>
        <v>2</v>
      </c>
      <c r="AW17" s="497">
        <f t="shared" si="3"/>
        <v>0</v>
      </c>
      <c r="AX17" s="497">
        <f t="shared" si="3"/>
        <v>36</v>
      </c>
      <c r="AY17" s="497">
        <f t="shared" si="4"/>
        <v>2</v>
      </c>
      <c r="AZ17" s="543">
        <f t="shared" si="5"/>
        <v>36</v>
      </c>
      <c r="BA17" s="626">
        <f>U17+AG17+AY17</f>
        <v>12</v>
      </c>
      <c r="BB17" s="630">
        <f t="shared" si="6"/>
        <v>221</v>
      </c>
      <c r="BC17" s="546">
        <f t="shared" si="1"/>
        <v>0</v>
      </c>
      <c r="BD17" s="546">
        <f t="shared" si="1"/>
        <v>0</v>
      </c>
      <c r="BE17" s="643">
        <f t="shared" si="7"/>
        <v>18.416666666666668</v>
      </c>
      <c r="BF17" s="649">
        <f t="shared" si="8"/>
        <v>213.17000000000002</v>
      </c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</row>
    <row r="18" spans="1:73" ht="15.75">
      <c r="A18" s="318">
        <v>6</v>
      </c>
      <c r="B18" s="431" t="s">
        <v>12</v>
      </c>
      <c r="C18" s="591"/>
      <c r="D18" s="591"/>
      <c r="E18" s="590"/>
      <c r="F18" s="590"/>
      <c r="G18" s="590"/>
      <c r="H18" s="590"/>
      <c r="I18" s="590"/>
      <c r="J18" s="590"/>
      <c r="K18" s="590"/>
      <c r="L18" s="590"/>
      <c r="M18" s="485">
        <v>2</v>
      </c>
      <c r="N18" s="318">
        <v>46</v>
      </c>
      <c r="O18" s="485">
        <v>2</v>
      </c>
      <c r="P18" s="318">
        <v>43</v>
      </c>
      <c r="Q18" s="485">
        <v>2</v>
      </c>
      <c r="R18" s="318">
        <v>59</v>
      </c>
      <c r="S18" s="485">
        <v>2</v>
      </c>
      <c r="T18" s="318">
        <v>40</v>
      </c>
      <c r="U18" s="496">
        <f t="shared" si="0"/>
        <v>8</v>
      </c>
      <c r="V18" s="497">
        <f t="shared" si="0"/>
        <v>188</v>
      </c>
      <c r="W18" s="485">
        <v>2</v>
      </c>
      <c r="X18" s="318">
        <v>49</v>
      </c>
      <c r="Y18" s="485">
        <v>2</v>
      </c>
      <c r="Z18" s="318">
        <v>45</v>
      </c>
      <c r="AA18" s="485">
        <v>2</v>
      </c>
      <c r="AB18" s="318">
        <v>50</v>
      </c>
      <c r="AC18" s="318">
        <v>2</v>
      </c>
      <c r="AD18" s="318">
        <v>48</v>
      </c>
      <c r="AE18" s="318">
        <v>2</v>
      </c>
      <c r="AF18" s="318">
        <v>47</v>
      </c>
      <c r="AG18" s="497">
        <f t="shared" si="2"/>
        <v>10</v>
      </c>
      <c r="AH18" s="497">
        <f t="shared" si="2"/>
        <v>239</v>
      </c>
      <c r="AI18" s="318"/>
      <c r="AJ18" s="318">
        <v>1</v>
      </c>
      <c r="AK18" s="318"/>
      <c r="AL18" s="318">
        <v>21</v>
      </c>
      <c r="AM18" s="318"/>
      <c r="AN18" s="318"/>
      <c r="AO18" s="318"/>
      <c r="AP18" s="318"/>
      <c r="AQ18" s="318">
        <v>1</v>
      </c>
      <c r="AR18" s="318">
        <v>1</v>
      </c>
      <c r="AS18" s="318">
        <v>12</v>
      </c>
      <c r="AT18" s="318">
        <v>21</v>
      </c>
      <c r="AU18" s="497">
        <f t="shared" si="3"/>
        <v>1</v>
      </c>
      <c r="AV18" s="497">
        <f t="shared" si="3"/>
        <v>2</v>
      </c>
      <c r="AW18" s="497">
        <f t="shared" si="3"/>
        <v>12</v>
      </c>
      <c r="AX18" s="497">
        <f t="shared" si="3"/>
        <v>42</v>
      </c>
      <c r="AY18" s="497">
        <f t="shared" si="4"/>
        <v>3</v>
      </c>
      <c r="AZ18" s="543">
        <f t="shared" si="5"/>
        <v>54</v>
      </c>
      <c r="BA18" s="626">
        <f t="shared" si="6"/>
        <v>21</v>
      </c>
      <c r="BB18" s="630">
        <f t="shared" si="6"/>
        <v>481</v>
      </c>
      <c r="BC18" s="546">
        <f t="shared" si="1"/>
        <v>0</v>
      </c>
      <c r="BD18" s="546">
        <f t="shared" si="1"/>
        <v>0</v>
      </c>
      <c r="BE18" s="643">
        <f t="shared" si="7"/>
        <v>22.904761904761905</v>
      </c>
      <c r="BF18" s="649">
        <f t="shared" si="8"/>
        <v>445.88</v>
      </c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</row>
    <row r="19" spans="1:73" ht="14.25" customHeight="1">
      <c r="A19" s="318"/>
      <c r="B19" s="431" t="s">
        <v>56</v>
      </c>
      <c r="C19" s="591"/>
      <c r="D19" s="591"/>
      <c r="E19" s="590"/>
      <c r="F19" s="590"/>
      <c r="G19" s="590"/>
      <c r="H19" s="590"/>
      <c r="I19" s="590"/>
      <c r="J19" s="590"/>
      <c r="K19" s="590"/>
      <c r="L19" s="590"/>
      <c r="M19" s="485"/>
      <c r="N19" s="318"/>
      <c r="O19" s="485"/>
      <c r="P19" s="318"/>
      <c r="Q19" s="485"/>
      <c r="R19" s="318"/>
      <c r="S19" s="485"/>
      <c r="T19" s="318"/>
      <c r="U19" s="496">
        <f t="shared" si="0"/>
        <v>0</v>
      </c>
      <c r="V19" s="497">
        <f t="shared" si="0"/>
        <v>0</v>
      </c>
      <c r="W19" s="485"/>
      <c r="X19" s="318"/>
      <c r="Y19" s="485"/>
      <c r="Z19" s="318"/>
      <c r="AA19" s="485"/>
      <c r="AB19" s="318"/>
      <c r="AC19" s="511"/>
      <c r="AD19" s="511"/>
      <c r="AE19" s="318"/>
      <c r="AF19" s="318"/>
      <c r="AG19" s="497">
        <f t="shared" si="2"/>
        <v>0</v>
      </c>
      <c r="AH19" s="497">
        <f t="shared" si="2"/>
        <v>0</v>
      </c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497">
        <f t="shared" si="3"/>
        <v>0</v>
      </c>
      <c r="AV19" s="497">
        <f t="shared" si="3"/>
        <v>0</v>
      </c>
      <c r="AW19" s="497">
        <f t="shared" si="3"/>
        <v>0</v>
      </c>
      <c r="AX19" s="497">
        <f t="shared" si="3"/>
        <v>0</v>
      </c>
      <c r="AY19" s="497">
        <f t="shared" si="4"/>
        <v>0</v>
      </c>
      <c r="AZ19" s="543">
        <f t="shared" si="5"/>
        <v>0</v>
      </c>
      <c r="BA19" s="626">
        <f t="shared" si="6"/>
        <v>0</v>
      </c>
      <c r="BB19" s="630">
        <f t="shared" si="6"/>
        <v>0</v>
      </c>
      <c r="BC19" s="546">
        <f t="shared" si="1"/>
        <v>0</v>
      </c>
      <c r="BD19" s="546">
        <f t="shared" si="1"/>
        <v>0</v>
      </c>
      <c r="BE19" s="643"/>
      <c r="BF19" s="649">
        <f t="shared" si="8"/>
        <v>0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</row>
    <row r="20" spans="1:73" ht="15.75">
      <c r="A20" s="501">
        <v>7</v>
      </c>
      <c r="B20" s="432" t="s">
        <v>213</v>
      </c>
      <c r="C20" s="344">
        <f aca="true" t="shared" si="11" ref="C20:L20">C21+C22</f>
        <v>0</v>
      </c>
      <c r="D20" s="344">
        <f t="shared" si="11"/>
        <v>0</v>
      </c>
      <c r="E20" s="344">
        <f t="shared" si="11"/>
        <v>0</v>
      </c>
      <c r="F20" s="344">
        <f t="shared" si="11"/>
        <v>0</v>
      </c>
      <c r="G20" s="344">
        <f t="shared" si="11"/>
        <v>0</v>
      </c>
      <c r="H20" s="344">
        <f t="shared" si="11"/>
        <v>0</v>
      </c>
      <c r="I20" s="344">
        <f t="shared" si="11"/>
        <v>0</v>
      </c>
      <c r="J20" s="344">
        <f t="shared" si="11"/>
        <v>0</v>
      </c>
      <c r="K20" s="344">
        <f t="shared" si="11"/>
        <v>0</v>
      </c>
      <c r="L20" s="344">
        <f t="shared" si="11"/>
        <v>0</v>
      </c>
      <c r="M20" s="344">
        <f>M21+M22</f>
        <v>3</v>
      </c>
      <c r="N20" s="344">
        <f aca="true" t="shared" si="12" ref="N20:AT20">N21+N22</f>
        <v>76</v>
      </c>
      <c r="O20" s="344">
        <f t="shared" si="12"/>
        <v>3</v>
      </c>
      <c r="P20" s="344">
        <f t="shared" si="12"/>
        <v>68</v>
      </c>
      <c r="Q20" s="344">
        <f t="shared" si="12"/>
        <v>2</v>
      </c>
      <c r="R20" s="344">
        <f t="shared" si="12"/>
        <v>48</v>
      </c>
      <c r="S20" s="344">
        <f t="shared" si="12"/>
        <v>3</v>
      </c>
      <c r="T20" s="344">
        <f t="shared" si="12"/>
        <v>75</v>
      </c>
      <c r="U20" s="337">
        <f>M20+O20+Q20+S20</f>
        <v>11</v>
      </c>
      <c r="V20" s="338">
        <f>N20+P20+R20+T20</f>
        <v>267</v>
      </c>
      <c r="W20" s="344">
        <f t="shared" si="12"/>
        <v>3</v>
      </c>
      <c r="X20" s="344">
        <f t="shared" si="12"/>
        <v>67</v>
      </c>
      <c r="Y20" s="344">
        <f t="shared" si="12"/>
        <v>3</v>
      </c>
      <c r="Z20" s="344">
        <f t="shared" si="12"/>
        <v>72</v>
      </c>
      <c r="AA20" s="344">
        <f t="shared" si="12"/>
        <v>3</v>
      </c>
      <c r="AB20" s="344">
        <f t="shared" si="12"/>
        <v>58</v>
      </c>
      <c r="AC20" s="344">
        <f t="shared" si="12"/>
        <v>2</v>
      </c>
      <c r="AD20" s="344">
        <f t="shared" si="12"/>
        <v>60</v>
      </c>
      <c r="AE20" s="344">
        <f t="shared" si="12"/>
        <v>3</v>
      </c>
      <c r="AF20" s="344">
        <f t="shared" si="12"/>
        <v>70</v>
      </c>
      <c r="AG20" s="338">
        <f t="shared" si="2"/>
        <v>14</v>
      </c>
      <c r="AH20" s="338">
        <f t="shared" si="2"/>
        <v>327</v>
      </c>
      <c r="AI20" s="344">
        <f t="shared" si="12"/>
        <v>0</v>
      </c>
      <c r="AJ20" s="344">
        <f t="shared" si="12"/>
        <v>2</v>
      </c>
      <c r="AK20" s="344">
        <f t="shared" si="12"/>
        <v>0</v>
      </c>
      <c r="AL20" s="344">
        <f t="shared" si="12"/>
        <v>44</v>
      </c>
      <c r="AM20" s="344">
        <f t="shared" si="12"/>
        <v>0</v>
      </c>
      <c r="AN20" s="344">
        <f t="shared" si="12"/>
        <v>0</v>
      </c>
      <c r="AO20" s="344">
        <f t="shared" si="12"/>
        <v>0</v>
      </c>
      <c r="AP20" s="344">
        <f t="shared" si="12"/>
        <v>0</v>
      </c>
      <c r="AQ20" s="344">
        <f t="shared" si="12"/>
        <v>0</v>
      </c>
      <c r="AR20" s="344">
        <f t="shared" si="12"/>
        <v>0</v>
      </c>
      <c r="AS20" s="344">
        <f t="shared" si="12"/>
        <v>0</v>
      </c>
      <c r="AT20" s="344">
        <f t="shared" si="12"/>
        <v>0</v>
      </c>
      <c r="AU20" s="338">
        <f t="shared" si="3"/>
        <v>0</v>
      </c>
      <c r="AV20" s="338">
        <f t="shared" si="3"/>
        <v>2</v>
      </c>
      <c r="AW20" s="338">
        <f t="shared" si="3"/>
        <v>0</v>
      </c>
      <c r="AX20" s="338">
        <f t="shared" si="3"/>
        <v>44</v>
      </c>
      <c r="AY20" s="338">
        <f t="shared" si="4"/>
        <v>2</v>
      </c>
      <c r="AZ20" s="407">
        <f t="shared" si="5"/>
        <v>44</v>
      </c>
      <c r="BA20" s="627">
        <f t="shared" si="6"/>
        <v>27</v>
      </c>
      <c r="BB20" s="630">
        <f t="shared" si="6"/>
        <v>638</v>
      </c>
      <c r="BC20" s="650">
        <f t="shared" si="1"/>
        <v>0</v>
      </c>
      <c r="BD20" s="650">
        <f t="shared" si="1"/>
        <v>0</v>
      </c>
      <c r="BE20" s="644">
        <f>BB20/BA20</f>
        <v>23.62962962962963</v>
      </c>
      <c r="BF20" s="674">
        <f t="shared" si="8"/>
        <v>580.93</v>
      </c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</row>
    <row r="21" spans="1:73" ht="18" customHeight="1">
      <c r="A21" s="512"/>
      <c r="B21" s="434" t="s">
        <v>70</v>
      </c>
      <c r="C21" s="591"/>
      <c r="D21" s="591"/>
      <c r="E21" s="590"/>
      <c r="F21" s="590"/>
      <c r="G21" s="590"/>
      <c r="H21" s="590"/>
      <c r="I21" s="590"/>
      <c r="J21" s="590"/>
      <c r="K21" s="590"/>
      <c r="L21" s="590"/>
      <c r="M21" s="506">
        <v>3</v>
      </c>
      <c r="N21" s="506">
        <v>76</v>
      </c>
      <c r="O21" s="506">
        <v>3</v>
      </c>
      <c r="P21" s="506">
        <v>68</v>
      </c>
      <c r="Q21" s="506">
        <v>2</v>
      </c>
      <c r="R21" s="506">
        <v>48</v>
      </c>
      <c r="S21" s="506">
        <v>3</v>
      </c>
      <c r="T21" s="506">
        <v>75</v>
      </c>
      <c r="U21" s="496">
        <f t="shared" si="0"/>
        <v>11</v>
      </c>
      <c r="V21" s="497">
        <f t="shared" si="0"/>
        <v>267</v>
      </c>
      <c r="W21" s="506">
        <v>2</v>
      </c>
      <c r="X21" s="506">
        <v>57</v>
      </c>
      <c r="Y21" s="506">
        <v>3</v>
      </c>
      <c r="Z21" s="506">
        <v>72</v>
      </c>
      <c r="AA21" s="506">
        <v>2</v>
      </c>
      <c r="AB21" s="506">
        <v>49</v>
      </c>
      <c r="AC21" s="506">
        <v>2</v>
      </c>
      <c r="AD21" s="506">
        <v>60</v>
      </c>
      <c r="AE21" s="506">
        <v>2</v>
      </c>
      <c r="AF21" s="506">
        <v>48</v>
      </c>
      <c r="AG21" s="513">
        <f t="shared" si="2"/>
        <v>11</v>
      </c>
      <c r="AH21" s="513">
        <f t="shared" si="2"/>
        <v>286</v>
      </c>
      <c r="AI21" s="506"/>
      <c r="AJ21" s="506">
        <v>1</v>
      </c>
      <c r="AK21" s="506"/>
      <c r="AL21" s="506">
        <v>32</v>
      </c>
      <c r="AM21" s="506"/>
      <c r="AN21" s="506"/>
      <c r="AO21" s="506"/>
      <c r="AP21" s="506"/>
      <c r="AQ21" s="512"/>
      <c r="AR21" s="512"/>
      <c r="AS21" s="512"/>
      <c r="AT21" s="512"/>
      <c r="AU21" s="497">
        <f t="shared" si="3"/>
        <v>0</v>
      </c>
      <c r="AV21" s="497">
        <f t="shared" si="3"/>
        <v>1</v>
      </c>
      <c r="AW21" s="497">
        <f t="shared" si="3"/>
        <v>0</v>
      </c>
      <c r="AX21" s="497">
        <f t="shared" si="3"/>
        <v>32</v>
      </c>
      <c r="AY21" s="497">
        <f t="shared" si="4"/>
        <v>1</v>
      </c>
      <c r="AZ21" s="543">
        <f t="shared" si="5"/>
        <v>32</v>
      </c>
      <c r="BA21" s="626">
        <f t="shared" si="6"/>
        <v>23</v>
      </c>
      <c r="BB21" s="630">
        <f t="shared" si="6"/>
        <v>585</v>
      </c>
      <c r="BC21" s="546">
        <f t="shared" si="1"/>
        <v>0</v>
      </c>
      <c r="BD21" s="546">
        <f t="shared" si="1"/>
        <v>0</v>
      </c>
      <c r="BE21" s="643">
        <f t="shared" si="7"/>
        <v>25.434782608695652</v>
      </c>
      <c r="BF21" s="649">
        <f t="shared" si="8"/>
        <v>525.29</v>
      </c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</row>
    <row r="22" spans="1:73" ht="15.75">
      <c r="A22" s="512"/>
      <c r="B22" s="435" t="s">
        <v>71</v>
      </c>
      <c r="C22" s="595"/>
      <c r="D22" s="595"/>
      <c r="E22" s="590"/>
      <c r="F22" s="590"/>
      <c r="G22" s="590"/>
      <c r="H22" s="590"/>
      <c r="I22" s="590"/>
      <c r="J22" s="590"/>
      <c r="K22" s="590"/>
      <c r="L22" s="590"/>
      <c r="M22" s="506"/>
      <c r="N22" s="506"/>
      <c r="O22" s="506"/>
      <c r="P22" s="506"/>
      <c r="Q22" s="506"/>
      <c r="R22" s="506"/>
      <c r="S22" s="506"/>
      <c r="T22" s="506"/>
      <c r="U22" s="496">
        <f t="shared" si="0"/>
        <v>0</v>
      </c>
      <c r="V22" s="497">
        <f t="shared" si="0"/>
        <v>0</v>
      </c>
      <c r="W22" s="506">
        <v>1</v>
      </c>
      <c r="X22" s="506">
        <v>10</v>
      </c>
      <c r="Y22" s="506"/>
      <c r="Z22" s="506"/>
      <c r="AA22" s="506">
        <v>1</v>
      </c>
      <c r="AB22" s="506">
        <v>9</v>
      </c>
      <c r="AC22" s="506"/>
      <c r="AD22" s="506"/>
      <c r="AE22" s="506">
        <v>1</v>
      </c>
      <c r="AF22" s="506">
        <v>22</v>
      </c>
      <c r="AG22" s="513">
        <f t="shared" si="2"/>
        <v>3</v>
      </c>
      <c r="AH22" s="513">
        <f t="shared" si="2"/>
        <v>41</v>
      </c>
      <c r="AI22" s="506"/>
      <c r="AJ22" s="506">
        <v>1</v>
      </c>
      <c r="AK22" s="506"/>
      <c r="AL22" s="506">
        <v>12</v>
      </c>
      <c r="AM22" s="506"/>
      <c r="AN22" s="506"/>
      <c r="AO22" s="506"/>
      <c r="AP22" s="506"/>
      <c r="AQ22" s="506"/>
      <c r="AR22" s="506"/>
      <c r="AS22" s="506"/>
      <c r="AT22" s="506"/>
      <c r="AU22" s="497">
        <f t="shared" si="3"/>
        <v>0</v>
      </c>
      <c r="AV22" s="497">
        <f t="shared" si="3"/>
        <v>1</v>
      </c>
      <c r="AW22" s="497">
        <f t="shared" si="3"/>
        <v>0</v>
      </c>
      <c r="AX22" s="497">
        <f t="shared" si="3"/>
        <v>12</v>
      </c>
      <c r="AY22" s="497">
        <f t="shared" si="4"/>
        <v>1</v>
      </c>
      <c r="AZ22" s="543">
        <f t="shared" si="5"/>
        <v>12</v>
      </c>
      <c r="BA22" s="626">
        <f t="shared" si="6"/>
        <v>4</v>
      </c>
      <c r="BB22" s="630">
        <f t="shared" si="6"/>
        <v>53</v>
      </c>
      <c r="BC22" s="546">
        <f>C22+E22+G22+I22+K22</f>
        <v>0</v>
      </c>
      <c r="BD22" s="546">
        <f>D22+F22+H22+J22+L22</f>
        <v>0</v>
      </c>
      <c r="BE22" s="643">
        <f t="shared" si="7"/>
        <v>13.25</v>
      </c>
      <c r="BF22" s="649">
        <f t="shared" si="8"/>
        <v>55.64</v>
      </c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</row>
    <row r="23" spans="1:58" s="42" customFormat="1" ht="18" customHeight="1">
      <c r="A23" s="708" t="s">
        <v>208</v>
      </c>
      <c r="B23" s="709"/>
      <c r="C23" s="359">
        <f aca="true" t="shared" si="13" ref="C23:BD23">C11+C12+C13+C14+C15+C18+C19+C20</f>
        <v>0</v>
      </c>
      <c r="D23" s="359">
        <f t="shared" si="13"/>
        <v>0</v>
      </c>
      <c r="E23" s="359">
        <f t="shared" si="13"/>
        <v>0</v>
      </c>
      <c r="F23" s="359">
        <f t="shared" si="13"/>
        <v>0</v>
      </c>
      <c r="G23" s="359">
        <f t="shared" si="13"/>
        <v>0</v>
      </c>
      <c r="H23" s="359">
        <f t="shared" si="13"/>
        <v>0</v>
      </c>
      <c r="I23" s="359">
        <f t="shared" si="13"/>
        <v>0</v>
      </c>
      <c r="J23" s="359">
        <f t="shared" si="13"/>
        <v>0</v>
      </c>
      <c r="K23" s="359">
        <f t="shared" si="13"/>
        <v>0</v>
      </c>
      <c r="L23" s="359">
        <f t="shared" si="13"/>
        <v>0</v>
      </c>
      <c r="M23" s="359">
        <f t="shared" si="13"/>
        <v>16</v>
      </c>
      <c r="N23" s="359">
        <f>N11+N12+N13+N14+N15+N18+N19+N20</f>
        <v>394</v>
      </c>
      <c r="O23" s="359">
        <f t="shared" si="13"/>
        <v>15</v>
      </c>
      <c r="P23" s="359">
        <f t="shared" si="13"/>
        <v>380</v>
      </c>
      <c r="Q23" s="359">
        <f t="shared" si="13"/>
        <v>13</v>
      </c>
      <c r="R23" s="359">
        <f t="shared" si="13"/>
        <v>345</v>
      </c>
      <c r="S23" s="359">
        <f t="shared" si="13"/>
        <v>14</v>
      </c>
      <c r="T23" s="359">
        <f t="shared" si="13"/>
        <v>358</v>
      </c>
      <c r="U23" s="359">
        <f>U11+U12+U13+U14+U15+U18+U19+U20</f>
        <v>58</v>
      </c>
      <c r="V23" s="359">
        <f t="shared" si="13"/>
        <v>1477</v>
      </c>
      <c r="W23" s="359">
        <f t="shared" si="13"/>
        <v>17</v>
      </c>
      <c r="X23" s="359">
        <f t="shared" si="13"/>
        <v>424</v>
      </c>
      <c r="Y23" s="359">
        <f t="shared" si="13"/>
        <v>15</v>
      </c>
      <c r="Z23" s="359">
        <f t="shared" si="13"/>
        <v>369</v>
      </c>
      <c r="AA23" s="359">
        <f t="shared" si="13"/>
        <v>16</v>
      </c>
      <c r="AB23" s="359">
        <f t="shared" si="13"/>
        <v>403</v>
      </c>
      <c r="AC23" s="359">
        <f t="shared" si="13"/>
        <v>15</v>
      </c>
      <c r="AD23" s="359">
        <f t="shared" si="13"/>
        <v>342</v>
      </c>
      <c r="AE23" s="359">
        <f t="shared" si="13"/>
        <v>14</v>
      </c>
      <c r="AF23" s="359">
        <f t="shared" si="13"/>
        <v>345</v>
      </c>
      <c r="AG23" s="359">
        <f t="shared" si="13"/>
        <v>77</v>
      </c>
      <c r="AH23" s="359">
        <f t="shared" si="13"/>
        <v>1883</v>
      </c>
      <c r="AI23" s="359">
        <f t="shared" si="13"/>
        <v>4</v>
      </c>
      <c r="AJ23" s="359">
        <f t="shared" si="13"/>
        <v>8</v>
      </c>
      <c r="AK23" s="359">
        <f t="shared" si="13"/>
        <v>82</v>
      </c>
      <c r="AL23" s="359">
        <f t="shared" si="13"/>
        <v>189</v>
      </c>
      <c r="AM23" s="359">
        <f t="shared" si="13"/>
        <v>4</v>
      </c>
      <c r="AN23" s="359">
        <f t="shared" si="13"/>
        <v>5</v>
      </c>
      <c r="AO23" s="359">
        <f t="shared" si="13"/>
        <v>79</v>
      </c>
      <c r="AP23" s="359">
        <f t="shared" si="13"/>
        <v>128</v>
      </c>
      <c r="AQ23" s="359">
        <f t="shared" si="13"/>
        <v>5</v>
      </c>
      <c r="AR23" s="359">
        <f t="shared" si="13"/>
        <v>6</v>
      </c>
      <c r="AS23" s="359">
        <f t="shared" si="13"/>
        <v>75</v>
      </c>
      <c r="AT23" s="359">
        <f t="shared" si="13"/>
        <v>138</v>
      </c>
      <c r="AU23" s="359">
        <f t="shared" si="13"/>
        <v>13</v>
      </c>
      <c r="AV23" s="359">
        <f t="shared" si="13"/>
        <v>19</v>
      </c>
      <c r="AW23" s="359">
        <f t="shared" si="13"/>
        <v>236</v>
      </c>
      <c r="AX23" s="359">
        <f t="shared" si="13"/>
        <v>455</v>
      </c>
      <c r="AY23" s="359">
        <f t="shared" si="13"/>
        <v>32</v>
      </c>
      <c r="AZ23" s="619">
        <f>AZ11+AZ12+AZ13+AZ14+AZ15+AZ18+AZ19+AZ20</f>
        <v>691</v>
      </c>
      <c r="BA23" s="628">
        <f>BA11+BA12+BA13+BA14+BA15+BA18+BA19+BA20</f>
        <v>167</v>
      </c>
      <c r="BB23" s="631">
        <f>BB11+BB12+BB13+BB14+BB15+BB18+BB19+BB20</f>
        <v>4051</v>
      </c>
      <c r="BC23" s="623">
        <f t="shared" si="13"/>
        <v>0</v>
      </c>
      <c r="BD23" s="359">
        <f t="shared" si="13"/>
        <v>0</v>
      </c>
      <c r="BE23" s="645">
        <f t="shared" si="7"/>
        <v>24.25748502994012</v>
      </c>
      <c r="BF23" s="675">
        <v>3834</v>
      </c>
    </row>
    <row r="24" spans="1:73" ht="15.75">
      <c r="A24" s="318"/>
      <c r="B24" s="431"/>
      <c r="C24" s="591"/>
      <c r="D24" s="591"/>
      <c r="E24" s="590"/>
      <c r="F24" s="590"/>
      <c r="G24" s="590"/>
      <c r="H24" s="590"/>
      <c r="I24" s="590"/>
      <c r="J24" s="590"/>
      <c r="K24" s="590"/>
      <c r="L24" s="590"/>
      <c r="M24" s="485"/>
      <c r="N24" s="318"/>
      <c r="O24" s="485"/>
      <c r="P24" s="318"/>
      <c r="Q24" s="485"/>
      <c r="R24" s="318"/>
      <c r="S24" s="485"/>
      <c r="T24" s="318"/>
      <c r="U24" s="517" t="s">
        <v>215</v>
      </c>
      <c r="V24" s="497"/>
      <c r="W24" s="485"/>
      <c r="X24" s="318"/>
      <c r="Y24" s="485"/>
      <c r="Z24" s="318"/>
      <c r="AA24" s="485"/>
      <c r="AB24" s="318"/>
      <c r="AC24" s="318"/>
      <c r="AD24" s="318"/>
      <c r="AE24" s="318"/>
      <c r="AF24" s="318"/>
      <c r="AG24" s="497"/>
      <c r="AH24" s="497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497"/>
      <c r="AV24" s="497"/>
      <c r="AW24" s="497"/>
      <c r="AX24" s="497"/>
      <c r="AY24" s="497"/>
      <c r="AZ24" s="543"/>
      <c r="BA24" s="626"/>
      <c r="BB24" s="630"/>
      <c r="BC24" s="546"/>
      <c r="BD24" s="499"/>
      <c r="BE24" s="643"/>
      <c r="BF24" s="649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</row>
    <row r="25" spans="1:73" ht="15.75">
      <c r="A25" s="318">
        <v>1</v>
      </c>
      <c r="B25" s="611" t="s">
        <v>164</v>
      </c>
      <c r="C25" s="589"/>
      <c r="D25" s="589"/>
      <c r="E25" s="589"/>
      <c r="F25" s="589"/>
      <c r="G25" s="589"/>
      <c r="H25" s="589"/>
      <c r="I25" s="597"/>
      <c r="J25" s="597"/>
      <c r="K25" s="597"/>
      <c r="L25" s="597"/>
      <c r="M25" s="335">
        <v>1</v>
      </c>
      <c r="N25" s="336">
        <v>30</v>
      </c>
      <c r="O25" s="335">
        <v>2</v>
      </c>
      <c r="P25" s="336">
        <v>37</v>
      </c>
      <c r="Q25" s="335">
        <v>1</v>
      </c>
      <c r="R25" s="336">
        <v>35</v>
      </c>
      <c r="S25" s="335">
        <v>1</v>
      </c>
      <c r="T25" s="336">
        <v>32</v>
      </c>
      <c r="U25" s="496">
        <f>M25+O25+Q25+S25</f>
        <v>5</v>
      </c>
      <c r="V25" s="497">
        <f>N25+P25+R25+T25</f>
        <v>134</v>
      </c>
      <c r="W25" s="335">
        <v>1</v>
      </c>
      <c r="X25" s="336">
        <v>26</v>
      </c>
      <c r="Y25" s="335">
        <v>2</v>
      </c>
      <c r="Z25" s="336">
        <v>44</v>
      </c>
      <c r="AA25" s="335">
        <v>1</v>
      </c>
      <c r="AB25" s="336">
        <v>25</v>
      </c>
      <c r="AC25" s="336">
        <v>1</v>
      </c>
      <c r="AD25" s="336">
        <v>23</v>
      </c>
      <c r="AE25" s="336">
        <v>2</v>
      </c>
      <c r="AF25" s="336">
        <v>39</v>
      </c>
      <c r="AG25" s="497">
        <f>W25+Y25+AA25+AC25+AE25</f>
        <v>7</v>
      </c>
      <c r="AH25" s="497">
        <f>X25+Z25+AB25+AD25+AF25</f>
        <v>157</v>
      </c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497"/>
      <c r="AV25" s="497"/>
      <c r="AW25" s="497"/>
      <c r="AX25" s="497"/>
      <c r="AY25" s="497"/>
      <c r="AZ25" s="543"/>
      <c r="BA25" s="626">
        <f aca="true" t="shared" si="14" ref="BA25:BA55">U25+AG25+AU25+AV25</f>
        <v>12</v>
      </c>
      <c r="BB25" s="630">
        <f aca="true" t="shared" si="15" ref="BB25:BB55">V25+AH25+AW25+AX25</f>
        <v>291</v>
      </c>
      <c r="BC25" s="546">
        <f aca="true" t="shared" si="16" ref="BC25:BD54">C25+E25+G25+I25+K25</f>
        <v>0</v>
      </c>
      <c r="BD25" s="546">
        <f t="shared" si="16"/>
        <v>0</v>
      </c>
      <c r="BE25" s="643">
        <f aca="true" t="shared" si="17" ref="BE25:BE72">BB25/BA25</f>
        <v>24.25</v>
      </c>
      <c r="BF25" s="649">
        <f aca="true" t="shared" si="18" ref="BF25:BF71">(V25*0.75)+(AH25*1)+((AX25+AW25)*1.22)</f>
        <v>257.5</v>
      </c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</row>
    <row r="26" spans="1:73" ht="15.75">
      <c r="A26" s="318">
        <v>2</v>
      </c>
      <c r="B26" s="611" t="s">
        <v>165</v>
      </c>
      <c r="C26" s="591"/>
      <c r="D26" s="589"/>
      <c r="E26" s="589"/>
      <c r="F26" s="589"/>
      <c r="G26" s="589"/>
      <c r="H26" s="589"/>
      <c r="I26" s="598"/>
      <c r="J26" s="598"/>
      <c r="K26" s="597"/>
      <c r="L26" s="597"/>
      <c r="M26" s="335">
        <v>1</v>
      </c>
      <c r="N26" s="336">
        <v>26</v>
      </c>
      <c r="O26" s="335">
        <v>1</v>
      </c>
      <c r="P26" s="336">
        <v>22</v>
      </c>
      <c r="Q26" s="335">
        <v>1</v>
      </c>
      <c r="R26" s="336">
        <v>27</v>
      </c>
      <c r="S26" s="335">
        <v>1</v>
      </c>
      <c r="T26" s="336">
        <v>26</v>
      </c>
      <c r="U26" s="496">
        <f aca="true" t="shared" si="19" ref="U26:V55">M26+O26+Q26+S26</f>
        <v>4</v>
      </c>
      <c r="V26" s="497">
        <f t="shared" si="19"/>
        <v>101</v>
      </c>
      <c r="W26" s="335">
        <v>2</v>
      </c>
      <c r="X26" s="336">
        <v>46</v>
      </c>
      <c r="Y26" s="335">
        <v>1</v>
      </c>
      <c r="Z26" s="336">
        <v>22</v>
      </c>
      <c r="AA26" s="335">
        <v>2</v>
      </c>
      <c r="AB26" s="336">
        <v>42</v>
      </c>
      <c r="AC26" s="336">
        <v>1</v>
      </c>
      <c r="AD26" s="336">
        <v>20</v>
      </c>
      <c r="AE26" s="336">
        <v>2</v>
      </c>
      <c r="AF26" s="336">
        <v>42</v>
      </c>
      <c r="AG26" s="497">
        <f aca="true" t="shared" si="20" ref="AG26:AH55">W26+Y26+AA26+AC26+AE26</f>
        <v>8</v>
      </c>
      <c r="AH26" s="497">
        <f t="shared" si="20"/>
        <v>172</v>
      </c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497"/>
      <c r="AV26" s="497"/>
      <c r="AW26" s="497"/>
      <c r="AX26" s="497"/>
      <c r="AY26" s="497"/>
      <c r="AZ26" s="543"/>
      <c r="BA26" s="626">
        <f t="shared" si="14"/>
        <v>12</v>
      </c>
      <c r="BB26" s="630">
        <f t="shared" si="15"/>
        <v>273</v>
      </c>
      <c r="BC26" s="546">
        <f t="shared" si="16"/>
        <v>0</v>
      </c>
      <c r="BD26" s="546">
        <f t="shared" si="16"/>
        <v>0</v>
      </c>
      <c r="BE26" s="643">
        <f t="shared" si="17"/>
        <v>22.75</v>
      </c>
      <c r="BF26" s="649">
        <f t="shared" si="18"/>
        <v>247.75</v>
      </c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</row>
    <row r="27" spans="1:73" ht="15.75">
      <c r="A27" s="318">
        <v>3</v>
      </c>
      <c r="B27" s="611" t="s">
        <v>166</v>
      </c>
      <c r="C27" s="591"/>
      <c r="D27" s="591"/>
      <c r="E27" s="590"/>
      <c r="F27" s="590"/>
      <c r="G27" s="590"/>
      <c r="H27" s="590"/>
      <c r="I27" s="590"/>
      <c r="J27" s="590"/>
      <c r="K27" s="590"/>
      <c r="L27" s="590"/>
      <c r="M27" s="605">
        <v>1</v>
      </c>
      <c r="N27" s="606">
        <v>27</v>
      </c>
      <c r="O27" s="605">
        <v>1</v>
      </c>
      <c r="P27" s="606">
        <v>25</v>
      </c>
      <c r="Q27" s="605">
        <v>1</v>
      </c>
      <c r="R27" s="606">
        <v>16</v>
      </c>
      <c r="S27" s="605">
        <v>1</v>
      </c>
      <c r="T27" s="606">
        <v>16</v>
      </c>
      <c r="U27" s="496">
        <f t="shared" si="19"/>
        <v>4</v>
      </c>
      <c r="V27" s="497">
        <f t="shared" si="19"/>
        <v>84</v>
      </c>
      <c r="W27" s="605">
        <v>1</v>
      </c>
      <c r="X27" s="606">
        <v>21</v>
      </c>
      <c r="Y27" s="605">
        <v>1</v>
      </c>
      <c r="Z27" s="606">
        <v>20</v>
      </c>
      <c r="AA27" s="605">
        <v>1</v>
      </c>
      <c r="AB27" s="606">
        <v>24</v>
      </c>
      <c r="AC27" s="606">
        <v>1</v>
      </c>
      <c r="AD27" s="606">
        <v>19</v>
      </c>
      <c r="AE27" s="606">
        <v>1</v>
      </c>
      <c r="AF27" s="606">
        <v>27</v>
      </c>
      <c r="AG27" s="497">
        <f t="shared" si="20"/>
        <v>5</v>
      </c>
      <c r="AH27" s="497">
        <f t="shared" si="20"/>
        <v>111</v>
      </c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497"/>
      <c r="AV27" s="497"/>
      <c r="AW27" s="497"/>
      <c r="AX27" s="497"/>
      <c r="AY27" s="497"/>
      <c r="AZ27" s="543"/>
      <c r="BA27" s="626">
        <f t="shared" si="14"/>
        <v>9</v>
      </c>
      <c r="BB27" s="630">
        <f t="shared" si="15"/>
        <v>195</v>
      </c>
      <c r="BC27" s="546">
        <f t="shared" si="16"/>
        <v>0</v>
      </c>
      <c r="BD27" s="546">
        <f t="shared" si="16"/>
        <v>0</v>
      </c>
      <c r="BE27" s="643">
        <f t="shared" si="17"/>
        <v>21.666666666666668</v>
      </c>
      <c r="BF27" s="649">
        <f t="shared" si="18"/>
        <v>174</v>
      </c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</row>
    <row r="28" spans="1:73" ht="15.75">
      <c r="A28" s="318">
        <v>4</v>
      </c>
      <c r="B28" s="611" t="s">
        <v>147</v>
      </c>
      <c r="C28" s="591"/>
      <c r="D28" s="591"/>
      <c r="E28" s="590"/>
      <c r="F28" s="590"/>
      <c r="G28" s="590"/>
      <c r="H28" s="590"/>
      <c r="I28" s="590"/>
      <c r="J28" s="590"/>
      <c r="K28" s="590"/>
      <c r="L28" s="590"/>
      <c r="M28" s="485">
        <v>1</v>
      </c>
      <c r="N28" s="318">
        <v>17</v>
      </c>
      <c r="O28" s="485">
        <v>1</v>
      </c>
      <c r="P28" s="318">
        <v>22</v>
      </c>
      <c r="Q28" s="485">
        <v>1</v>
      </c>
      <c r="R28" s="318">
        <v>18</v>
      </c>
      <c r="S28" s="485">
        <v>1</v>
      </c>
      <c r="T28" s="318">
        <v>22</v>
      </c>
      <c r="U28" s="496">
        <f t="shared" si="19"/>
        <v>4</v>
      </c>
      <c r="V28" s="497">
        <f t="shared" si="19"/>
        <v>79</v>
      </c>
      <c r="W28" s="485">
        <v>1</v>
      </c>
      <c r="X28" s="318">
        <v>14</v>
      </c>
      <c r="Y28" s="485">
        <v>1</v>
      </c>
      <c r="Z28" s="318">
        <v>14</v>
      </c>
      <c r="AA28" s="485">
        <v>1</v>
      </c>
      <c r="AB28" s="318">
        <v>22</v>
      </c>
      <c r="AC28" s="318">
        <v>1</v>
      </c>
      <c r="AD28" s="318">
        <v>22</v>
      </c>
      <c r="AE28" s="318">
        <v>1</v>
      </c>
      <c r="AF28" s="318">
        <v>20</v>
      </c>
      <c r="AG28" s="497">
        <f t="shared" si="20"/>
        <v>5</v>
      </c>
      <c r="AH28" s="497">
        <f t="shared" si="20"/>
        <v>92</v>
      </c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497"/>
      <c r="AV28" s="497"/>
      <c r="AW28" s="497"/>
      <c r="AX28" s="497"/>
      <c r="AY28" s="497"/>
      <c r="AZ28" s="543"/>
      <c r="BA28" s="626">
        <f t="shared" si="14"/>
        <v>9</v>
      </c>
      <c r="BB28" s="630">
        <f t="shared" si="15"/>
        <v>171</v>
      </c>
      <c r="BC28" s="546">
        <f t="shared" si="16"/>
        <v>0</v>
      </c>
      <c r="BD28" s="546">
        <f t="shared" si="16"/>
        <v>0</v>
      </c>
      <c r="BE28" s="643">
        <f t="shared" si="17"/>
        <v>19</v>
      </c>
      <c r="BF28" s="649">
        <f t="shared" si="18"/>
        <v>151.25</v>
      </c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</row>
    <row r="29" spans="1:73" ht="15.75">
      <c r="A29" s="318">
        <v>5</v>
      </c>
      <c r="B29" s="611" t="s">
        <v>116</v>
      </c>
      <c r="C29" s="591"/>
      <c r="D29" s="591"/>
      <c r="E29" s="590"/>
      <c r="F29" s="590"/>
      <c r="G29" s="590"/>
      <c r="H29" s="590"/>
      <c r="I29" s="590"/>
      <c r="J29" s="590"/>
      <c r="K29" s="590"/>
      <c r="L29" s="590"/>
      <c r="M29" s="485">
        <v>1</v>
      </c>
      <c r="N29" s="318">
        <v>22</v>
      </c>
      <c r="O29" s="485">
        <v>1</v>
      </c>
      <c r="P29" s="318">
        <v>25</v>
      </c>
      <c r="Q29" s="485">
        <v>1</v>
      </c>
      <c r="R29" s="318">
        <v>18</v>
      </c>
      <c r="S29" s="485">
        <v>1</v>
      </c>
      <c r="T29" s="318">
        <v>26</v>
      </c>
      <c r="U29" s="496">
        <f t="shared" si="19"/>
        <v>4</v>
      </c>
      <c r="V29" s="497">
        <f t="shared" si="19"/>
        <v>91</v>
      </c>
      <c r="W29" s="335">
        <v>1</v>
      </c>
      <c r="X29" s="336">
        <v>34</v>
      </c>
      <c r="Y29" s="335">
        <v>1</v>
      </c>
      <c r="Z29" s="336">
        <v>19</v>
      </c>
      <c r="AA29" s="335">
        <v>1</v>
      </c>
      <c r="AB29" s="336">
        <v>29</v>
      </c>
      <c r="AC29" s="336">
        <v>1</v>
      </c>
      <c r="AD29" s="336">
        <v>18</v>
      </c>
      <c r="AE29" s="336">
        <v>2</v>
      </c>
      <c r="AF29" s="336">
        <v>38</v>
      </c>
      <c r="AG29" s="497">
        <f t="shared" si="20"/>
        <v>6</v>
      </c>
      <c r="AH29" s="497">
        <f t="shared" si="20"/>
        <v>138</v>
      </c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497"/>
      <c r="AV29" s="497"/>
      <c r="AW29" s="497"/>
      <c r="AX29" s="497"/>
      <c r="AY29" s="497"/>
      <c r="AZ29" s="543"/>
      <c r="BA29" s="626">
        <f t="shared" si="14"/>
        <v>10</v>
      </c>
      <c r="BB29" s="630">
        <f t="shared" si="15"/>
        <v>229</v>
      </c>
      <c r="BC29" s="546">
        <f t="shared" si="16"/>
        <v>0</v>
      </c>
      <c r="BD29" s="546">
        <f t="shared" si="16"/>
        <v>0</v>
      </c>
      <c r="BE29" s="643">
        <f t="shared" si="17"/>
        <v>22.9</v>
      </c>
      <c r="BF29" s="649">
        <f t="shared" si="18"/>
        <v>206.25</v>
      </c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</row>
    <row r="30" spans="1:73" ht="15.75">
      <c r="A30" s="318">
        <v>6</v>
      </c>
      <c r="B30" s="611" t="s">
        <v>146</v>
      </c>
      <c r="C30" s="591"/>
      <c r="D30" s="591"/>
      <c r="E30" s="590"/>
      <c r="F30" s="590"/>
      <c r="G30" s="590"/>
      <c r="H30" s="590"/>
      <c r="I30" s="590"/>
      <c r="J30" s="590"/>
      <c r="K30" s="590"/>
      <c r="L30" s="590"/>
      <c r="M30" s="485">
        <v>1</v>
      </c>
      <c r="N30" s="318">
        <v>18</v>
      </c>
      <c r="O30" s="485">
        <v>1</v>
      </c>
      <c r="P30" s="318">
        <v>16</v>
      </c>
      <c r="Q30" s="485">
        <v>1</v>
      </c>
      <c r="R30" s="318">
        <v>21</v>
      </c>
      <c r="S30" s="485">
        <v>1</v>
      </c>
      <c r="T30" s="318">
        <v>18</v>
      </c>
      <c r="U30" s="496">
        <f t="shared" si="19"/>
        <v>4</v>
      </c>
      <c r="V30" s="497">
        <f t="shared" si="19"/>
        <v>73</v>
      </c>
      <c r="W30" s="485">
        <v>1</v>
      </c>
      <c r="X30" s="318">
        <v>27</v>
      </c>
      <c r="Y30" s="485">
        <v>1</v>
      </c>
      <c r="Z30" s="318">
        <v>23</v>
      </c>
      <c r="AA30" s="485">
        <v>1</v>
      </c>
      <c r="AB30" s="318">
        <v>19</v>
      </c>
      <c r="AC30" s="318">
        <v>1</v>
      </c>
      <c r="AD30" s="318">
        <v>18</v>
      </c>
      <c r="AE30" s="318">
        <v>2</v>
      </c>
      <c r="AF30" s="318">
        <v>39</v>
      </c>
      <c r="AG30" s="497">
        <f t="shared" si="20"/>
        <v>6</v>
      </c>
      <c r="AH30" s="497">
        <f t="shared" si="20"/>
        <v>126</v>
      </c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497"/>
      <c r="AV30" s="497"/>
      <c r="AW30" s="497"/>
      <c r="AX30" s="497"/>
      <c r="AY30" s="497"/>
      <c r="AZ30" s="543"/>
      <c r="BA30" s="626">
        <f t="shared" si="14"/>
        <v>10</v>
      </c>
      <c r="BB30" s="630">
        <f t="shared" si="15"/>
        <v>199</v>
      </c>
      <c r="BC30" s="546">
        <f t="shared" si="16"/>
        <v>0</v>
      </c>
      <c r="BD30" s="546">
        <f t="shared" si="16"/>
        <v>0</v>
      </c>
      <c r="BE30" s="643">
        <f t="shared" si="17"/>
        <v>19.9</v>
      </c>
      <c r="BF30" s="649">
        <f t="shared" si="18"/>
        <v>180.75</v>
      </c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</row>
    <row r="31" spans="1:73" ht="15.75">
      <c r="A31" s="318">
        <v>7</v>
      </c>
      <c r="B31" s="611" t="s">
        <v>145</v>
      </c>
      <c r="C31" s="591"/>
      <c r="D31" s="591"/>
      <c r="E31" s="590"/>
      <c r="F31" s="590"/>
      <c r="G31" s="590"/>
      <c r="H31" s="590"/>
      <c r="I31" s="590"/>
      <c r="J31" s="590"/>
      <c r="K31" s="590"/>
      <c r="L31" s="590"/>
      <c r="M31" s="485">
        <v>1</v>
      </c>
      <c r="N31" s="318">
        <v>20</v>
      </c>
      <c r="O31" s="485">
        <v>1</v>
      </c>
      <c r="P31" s="318">
        <v>22</v>
      </c>
      <c r="Q31" s="485">
        <v>1</v>
      </c>
      <c r="R31" s="318">
        <v>25</v>
      </c>
      <c r="S31" s="485">
        <v>1</v>
      </c>
      <c r="T31" s="318">
        <v>24</v>
      </c>
      <c r="U31" s="496">
        <f t="shared" si="19"/>
        <v>4</v>
      </c>
      <c r="V31" s="497">
        <f t="shared" si="19"/>
        <v>91</v>
      </c>
      <c r="W31" s="485">
        <v>1</v>
      </c>
      <c r="X31" s="318">
        <v>20</v>
      </c>
      <c r="Y31" s="485">
        <v>1</v>
      </c>
      <c r="Z31" s="318">
        <v>21</v>
      </c>
      <c r="AA31" s="485">
        <v>1</v>
      </c>
      <c r="AB31" s="318">
        <v>20</v>
      </c>
      <c r="AC31" s="318">
        <v>1</v>
      </c>
      <c r="AD31" s="318">
        <v>16</v>
      </c>
      <c r="AE31" s="318">
        <v>1</v>
      </c>
      <c r="AF31" s="318">
        <v>10</v>
      </c>
      <c r="AG31" s="497">
        <f t="shared" si="20"/>
        <v>5</v>
      </c>
      <c r="AH31" s="497">
        <f t="shared" si="20"/>
        <v>87</v>
      </c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497"/>
      <c r="AV31" s="497"/>
      <c r="AW31" s="497"/>
      <c r="AX31" s="497"/>
      <c r="AY31" s="497"/>
      <c r="AZ31" s="543"/>
      <c r="BA31" s="626">
        <f t="shared" si="14"/>
        <v>9</v>
      </c>
      <c r="BB31" s="630">
        <f t="shared" si="15"/>
        <v>178</v>
      </c>
      <c r="BC31" s="546">
        <f t="shared" si="16"/>
        <v>0</v>
      </c>
      <c r="BD31" s="546">
        <f t="shared" si="16"/>
        <v>0</v>
      </c>
      <c r="BE31" s="643">
        <f t="shared" si="17"/>
        <v>19.77777777777778</v>
      </c>
      <c r="BF31" s="649">
        <f t="shared" si="18"/>
        <v>155.25</v>
      </c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</row>
    <row r="32" spans="1:73" ht="15.75">
      <c r="A32" s="318">
        <v>8</v>
      </c>
      <c r="B32" s="611" t="s">
        <v>148</v>
      </c>
      <c r="C32" s="591"/>
      <c r="D32" s="591"/>
      <c r="E32" s="590"/>
      <c r="F32" s="590"/>
      <c r="G32" s="590"/>
      <c r="H32" s="590"/>
      <c r="I32" s="590"/>
      <c r="J32" s="590"/>
      <c r="K32" s="590"/>
      <c r="L32" s="590"/>
      <c r="M32" s="485">
        <v>1</v>
      </c>
      <c r="N32" s="318">
        <v>25</v>
      </c>
      <c r="O32" s="485">
        <v>1</v>
      </c>
      <c r="P32" s="318">
        <v>27</v>
      </c>
      <c r="Q32" s="485">
        <v>2</v>
      </c>
      <c r="R32" s="318">
        <v>39</v>
      </c>
      <c r="S32" s="485">
        <v>1</v>
      </c>
      <c r="T32" s="318">
        <v>21</v>
      </c>
      <c r="U32" s="496">
        <f t="shared" si="19"/>
        <v>5</v>
      </c>
      <c r="V32" s="497">
        <f t="shared" si="19"/>
        <v>112</v>
      </c>
      <c r="W32" s="485">
        <v>1</v>
      </c>
      <c r="X32" s="318">
        <v>26</v>
      </c>
      <c r="Y32" s="485">
        <v>1</v>
      </c>
      <c r="Z32" s="318">
        <v>22</v>
      </c>
      <c r="AA32" s="485">
        <v>2</v>
      </c>
      <c r="AB32" s="318">
        <v>33</v>
      </c>
      <c r="AC32" s="318">
        <v>1</v>
      </c>
      <c r="AD32" s="318">
        <v>24</v>
      </c>
      <c r="AE32" s="318">
        <v>1</v>
      </c>
      <c r="AF32" s="318">
        <v>25</v>
      </c>
      <c r="AG32" s="497">
        <f t="shared" si="20"/>
        <v>6</v>
      </c>
      <c r="AH32" s="497">
        <f t="shared" si="20"/>
        <v>130</v>
      </c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497"/>
      <c r="AV32" s="497"/>
      <c r="AW32" s="497"/>
      <c r="AX32" s="497"/>
      <c r="AY32" s="497"/>
      <c r="AZ32" s="543"/>
      <c r="BA32" s="626">
        <f t="shared" si="14"/>
        <v>11</v>
      </c>
      <c r="BB32" s="630">
        <f t="shared" si="15"/>
        <v>242</v>
      </c>
      <c r="BC32" s="546">
        <f t="shared" si="16"/>
        <v>0</v>
      </c>
      <c r="BD32" s="546">
        <f t="shared" si="16"/>
        <v>0</v>
      </c>
      <c r="BE32" s="643">
        <f t="shared" si="17"/>
        <v>22</v>
      </c>
      <c r="BF32" s="649">
        <f t="shared" si="18"/>
        <v>214</v>
      </c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</row>
    <row r="33" spans="1:73" ht="15.75">
      <c r="A33" s="318">
        <v>9</v>
      </c>
      <c r="B33" s="611" t="s">
        <v>190</v>
      </c>
      <c r="C33" s="591"/>
      <c r="D33" s="591"/>
      <c r="E33" s="590"/>
      <c r="F33" s="590"/>
      <c r="G33" s="590"/>
      <c r="H33" s="590"/>
      <c r="I33" s="590"/>
      <c r="J33" s="590"/>
      <c r="K33" s="590"/>
      <c r="L33" s="590"/>
      <c r="M33" s="485">
        <v>1</v>
      </c>
      <c r="N33" s="318">
        <f>30-N67</f>
        <v>21</v>
      </c>
      <c r="O33" s="485">
        <v>2</v>
      </c>
      <c r="P33" s="318">
        <v>38</v>
      </c>
      <c r="Q33" s="485">
        <v>1</v>
      </c>
      <c r="R33" s="318">
        <v>27</v>
      </c>
      <c r="S33" s="485">
        <f>3-S67</f>
        <v>2</v>
      </c>
      <c r="T33" s="318">
        <f>46-T67</f>
        <v>35</v>
      </c>
      <c r="U33" s="496">
        <f t="shared" si="19"/>
        <v>6</v>
      </c>
      <c r="V33" s="497">
        <f t="shared" si="19"/>
        <v>121</v>
      </c>
      <c r="W33" s="485">
        <v>1</v>
      </c>
      <c r="X33" s="318">
        <v>19</v>
      </c>
      <c r="Y33" s="485">
        <v>2</v>
      </c>
      <c r="Z33" s="318">
        <v>44</v>
      </c>
      <c r="AA33" s="485">
        <v>1</v>
      </c>
      <c r="AB33" s="318">
        <v>31</v>
      </c>
      <c r="AC33" s="318">
        <v>2</v>
      </c>
      <c r="AD33" s="318">
        <v>51</v>
      </c>
      <c r="AE33" s="318">
        <v>2</v>
      </c>
      <c r="AF33" s="318">
        <v>37</v>
      </c>
      <c r="AG33" s="497">
        <f t="shared" si="20"/>
        <v>8</v>
      </c>
      <c r="AH33" s="497">
        <f t="shared" si="20"/>
        <v>182</v>
      </c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497"/>
      <c r="AV33" s="497"/>
      <c r="AW33" s="497"/>
      <c r="AX33" s="497"/>
      <c r="AY33" s="497"/>
      <c r="AZ33" s="543"/>
      <c r="BA33" s="626">
        <f t="shared" si="14"/>
        <v>14</v>
      </c>
      <c r="BB33" s="630">
        <f t="shared" si="15"/>
        <v>303</v>
      </c>
      <c r="BC33" s="546">
        <f t="shared" si="16"/>
        <v>0</v>
      </c>
      <c r="BD33" s="546">
        <f t="shared" si="16"/>
        <v>0</v>
      </c>
      <c r="BE33" s="643">
        <f t="shared" si="17"/>
        <v>21.642857142857142</v>
      </c>
      <c r="BF33" s="649">
        <f t="shared" si="18"/>
        <v>272.75</v>
      </c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</row>
    <row r="34" spans="1:73" ht="15.75">
      <c r="A34" s="318">
        <v>10</v>
      </c>
      <c r="B34" s="611" t="s">
        <v>119</v>
      </c>
      <c r="C34" s="591"/>
      <c r="D34" s="591"/>
      <c r="E34" s="590"/>
      <c r="F34" s="590"/>
      <c r="G34" s="590"/>
      <c r="H34" s="590"/>
      <c r="I34" s="590"/>
      <c r="J34" s="590"/>
      <c r="K34" s="590"/>
      <c r="L34" s="590"/>
      <c r="M34" s="485">
        <v>1</v>
      </c>
      <c r="N34" s="318">
        <v>19</v>
      </c>
      <c r="O34" s="485">
        <v>1</v>
      </c>
      <c r="P34" s="318">
        <v>19</v>
      </c>
      <c r="Q34" s="485">
        <v>1</v>
      </c>
      <c r="R34" s="318">
        <v>18</v>
      </c>
      <c r="S34" s="485">
        <v>1</v>
      </c>
      <c r="T34" s="318">
        <v>18</v>
      </c>
      <c r="U34" s="496">
        <f t="shared" si="19"/>
        <v>4</v>
      </c>
      <c r="V34" s="497">
        <f t="shared" si="19"/>
        <v>74</v>
      </c>
      <c r="W34" s="485">
        <v>1</v>
      </c>
      <c r="X34" s="318">
        <v>15</v>
      </c>
      <c r="Y34" s="485">
        <v>1</v>
      </c>
      <c r="Z34" s="318">
        <v>22</v>
      </c>
      <c r="AA34" s="485">
        <v>1</v>
      </c>
      <c r="AB34" s="318">
        <v>16</v>
      </c>
      <c r="AC34" s="318">
        <v>1</v>
      </c>
      <c r="AD34" s="318">
        <v>20</v>
      </c>
      <c r="AE34" s="318">
        <v>1</v>
      </c>
      <c r="AF34" s="318">
        <v>14</v>
      </c>
      <c r="AG34" s="497">
        <f t="shared" si="20"/>
        <v>5</v>
      </c>
      <c r="AH34" s="497">
        <f t="shared" si="20"/>
        <v>87</v>
      </c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497"/>
      <c r="AV34" s="497"/>
      <c r="AW34" s="497"/>
      <c r="AX34" s="497"/>
      <c r="AY34" s="497"/>
      <c r="AZ34" s="543"/>
      <c r="BA34" s="626">
        <f t="shared" si="14"/>
        <v>9</v>
      </c>
      <c r="BB34" s="630">
        <f t="shared" si="15"/>
        <v>161</v>
      </c>
      <c r="BC34" s="546">
        <f t="shared" si="16"/>
        <v>0</v>
      </c>
      <c r="BD34" s="546">
        <f t="shared" si="16"/>
        <v>0</v>
      </c>
      <c r="BE34" s="643">
        <f t="shared" si="17"/>
        <v>17.88888888888889</v>
      </c>
      <c r="BF34" s="649">
        <f t="shared" si="18"/>
        <v>142.5</v>
      </c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</row>
    <row r="35" spans="1:73" ht="15.75">
      <c r="A35" s="318">
        <v>11</v>
      </c>
      <c r="B35" s="611" t="s">
        <v>123</v>
      </c>
      <c r="C35" s="591"/>
      <c r="D35" s="591"/>
      <c r="E35" s="590"/>
      <c r="F35" s="590"/>
      <c r="G35" s="590"/>
      <c r="H35" s="590"/>
      <c r="I35" s="590"/>
      <c r="J35" s="590"/>
      <c r="K35" s="590"/>
      <c r="L35" s="590"/>
      <c r="M35" s="485"/>
      <c r="N35" s="318"/>
      <c r="O35" s="485">
        <v>1</v>
      </c>
      <c r="P35" s="318">
        <v>23</v>
      </c>
      <c r="Q35" s="485">
        <v>1</v>
      </c>
      <c r="R35" s="318">
        <v>18</v>
      </c>
      <c r="S35" s="485">
        <v>1</v>
      </c>
      <c r="T35" s="318">
        <v>21</v>
      </c>
      <c r="U35" s="496">
        <f t="shared" si="19"/>
        <v>3</v>
      </c>
      <c r="V35" s="497">
        <f t="shared" si="19"/>
        <v>62</v>
      </c>
      <c r="W35" s="485"/>
      <c r="X35" s="318"/>
      <c r="Y35" s="485">
        <v>1</v>
      </c>
      <c r="Z35" s="318">
        <v>22</v>
      </c>
      <c r="AA35" s="485">
        <v>1</v>
      </c>
      <c r="AB35" s="318">
        <v>21</v>
      </c>
      <c r="AC35" s="318">
        <v>1</v>
      </c>
      <c r="AD35" s="318">
        <v>18</v>
      </c>
      <c r="AE35" s="318">
        <v>1</v>
      </c>
      <c r="AF35" s="318">
        <v>20</v>
      </c>
      <c r="AG35" s="497">
        <f t="shared" si="20"/>
        <v>4</v>
      </c>
      <c r="AH35" s="497">
        <f t="shared" si="20"/>
        <v>81</v>
      </c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497"/>
      <c r="AV35" s="497"/>
      <c r="AW35" s="497"/>
      <c r="AX35" s="497"/>
      <c r="AY35" s="497"/>
      <c r="AZ35" s="543"/>
      <c r="BA35" s="626">
        <f t="shared" si="14"/>
        <v>7</v>
      </c>
      <c r="BB35" s="630">
        <f t="shared" si="15"/>
        <v>143</v>
      </c>
      <c r="BC35" s="546">
        <f t="shared" si="16"/>
        <v>0</v>
      </c>
      <c r="BD35" s="546">
        <f t="shared" si="16"/>
        <v>0</v>
      </c>
      <c r="BE35" s="643">
        <f t="shared" si="17"/>
        <v>20.428571428571427</v>
      </c>
      <c r="BF35" s="649">
        <f t="shared" si="18"/>
        <v>127.5</v>
      </c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</row>
    <row r="36" spans="1:73" ht="15.75">
      <c r="A36" s="318">
        <v>12</v>
      </c>
      <c r="B36" s="611" t="s">
        <v>167</v>
      </c>
      <c r="C36" s="591"/>
      <c r="D36" s="591"/>
      <c r="E36" s="590"/>
      <c r="F36" s="590"/>
      <c r="G36" s="590"/>
      <c r="H36" s="590"/>
      <c r="I36" s="590"/>
      <c r="J36" s="590"/>
      <c r="K36" s="590"/>
      <c r="L36" s="590"/>
      <c r="M36" s="485">
        <v>1</v>
      </c>
      <c r="N36" s="318">
        <v>13</v>
      </c>
      <c r="O36" s="485">
        <v>1</v>
      </c>
      <c r="P36" s="318">
        <v>16</v>
      </c>
      <c r="Q36" s="485">
        <v>1</v>
      </c>
      <c r="R36" s="318">
        <v>11</v>
      </c>
      <c r="S36" s="485">
        <v>1</v>
      </c>
      <c r="T36" s="318">
        <v>15</v>
      </c>
      <c r="U36" s="496">
        <f t="shared" si="19"/>
        <v>4</v>
      </c>
      <c r="V36" s="497">
        <f t="shared" si="19"/>
        <v>55</v>
      </c>
      <c r="W36" s="485">
        <v>1</v>
      </c>
      <c r="X36" s="318">
        <v>19</v>
      </c>
      <c r="Y36" s="485">
        <v>1</v>
      </c>
      <c r="Z36" s="318">
        <v>18</v>
      </c>
      <c r="AA36" s="485">
        <v>1</v>
      </c>
      <c r="AB36" s="318">
        <v>18</v>
      </c>
      <c r="AC36" s="318">
        <v>1</v>
      </c>
      <c r="AD36" s="318">
        <v>16</v>
      </c>
      <c r="AE36" s="318">
        <v>1</v>
      </c>
      <c r="AF36" s="318">
        <v>18</v>
      </c>
      <c r="AG36" s="497">
        <f t="shared" si="20"/>
        <v>5</v>
      </c>
      <c r="AH36" s="497">
        <f t="shared" si="20"/>
        <v>89</v>
      </c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497"/>
      <c r="AV36" s="497"/>
      <c r="AW36" s="497"/>
      <c r="AX36" s="497"/>
      <c r="AY36" s="497"/>
      <c r="AZ36" s="543"/>
      <c r="BA36" s="626">
        <f t="shared" si="14"/>
        <v>9</v>
      </c>
      <c r="BB36" s="630">
        <f t="shared" si="15"/>
        <v>144</v>
      </c>
      <c r="BC36" s="546">
        <f t="shared" si="16"/>
        <v>0</v>
      </c>
      <c r="BD36" s="546">
        <f t="shared" si="16"/>
        <v>0</v>
      </c>
      <c r="BE36" s="643">
        <f t="shared" si="17"/>
        <v>16</v>
      </c>
      <c r="BF36" s="649">
        <f t="shared" si="18"/>
        <v>130.25</v>
      </c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</row>
    <row r="37" spans="1:73" ht="15.75">
      <c r="A37" s="318">
        <v>13</v>
      </c>
      <c r="B37" s="611" t="s">
        <v>168</v>
      </c>
      <c r="C37" s="591"/>
      <c r="D37" s="591"/>
      <c r="E37" s="590"/>
      <c r="F37" s="590"/>
      <c r="G37" s="590"/>
      <c r="H37" s="590"/>
      <c r="I37" s="590"/>
      <c r="J37" s="590"/>
      <c r="K37" s="590"/>
      <c r="L37" s="590"/>
      <c r="M37" s="485">
        <v>1</v>
      </c>
      <c r="N37" s="318">
        <v>14</v>
      </c>
      <c r="O37" s="485">
        <v>1</v>
      </c>
      <c r="P37" s="318">
        <v>19</v>
      </c>
      <c r="Q37" s="485"/>
      <c r="R37" s="318"/>
      <c r="S37" s="485">
        <v>1</v>
      </c>
      <c r="T37" s="318">
        <v>21</v>
      </c>
      <c r="U37" s="496">
        <f t="shared" si="19"/>
        <v>3</v>
      </c>
      <c r="V37" s="497">
        <f t="shared" si="19"/>
        <v>54</v>
      </c>
      <c r="W37" s="485"/>
      <c r="X37" s="318"/>
      <c r="Y37" s="485">
        <v>1</v>
      </c>
      <c r="Z37" s="318">
        <v>26</v>
      </c>
      <c r="AA37" s="485">
        <v>1</v>
      </c>
      <c r="AB37" s="318">
        <v>17</v>
      </c>
      <c r="AC37" s="318">
        <v>1</v>
      </c>
      <c r="AD37" s="318">
        <v>15</v>
      </c>
      <c r="AE37" s="318">
        <v>1</v>
      </c>
      <c r="AF37" s="318">
        <v>21</v>
      </c>
      <c r="AG37" s="497">
        <f t="shared" si="20"/>
        <v>4</v>
      </c>
      <c r="AH37" s="497">
        <f t="shared" si="20"/>
        <v>79</v>
      </c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497"/>
      <c r="AV37" s="497"/>
      <c r="AW37" s="497"/>
      <c r="AX37" s="497"/>
      <c r="AY37" s="497"/>
      <c r="AZ37" s="543"/>
      <c r="BA37" s="626">
        <f t="shared" si="14"/>
        <v>7</v>
      </c>
      <c r="BB37" s="630">
        <f t="shared" si="15"/>
        <v>133</v>
      </c>
      <c r="BC37" s="546">
        <f t="shared" si="16"/>
        <v>0</v>
      </c>
      <c r="BD37" s="546">
        <f t="shared" si="16"/>
        <v>0</v>
      </c>
      <c r="BE37" s="643">
        <f t="shared" si="17"/>
        <v>19</v>
      </c>
      <c r="BF37" s="649">
        <f t="shared" si="18"/>
        <v>119.5</v>
      </c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</row>
    <row r="38" spans="1:73" ht="15.75">
      <c r="A38" s="318">
        <v>14</v>
      </c>
      <c r="B38" s="611" t="s">
        <v>125</v>
      </c>
      <c r="C38" s="591"/>
      <c r="D38" s="591"/>
      <c r="E38" s="590"/>
      <c r="F38" s="590"/>
      <c r="G38" s="590"/>
      <c r="H38" s="590"/>
      <c r="I38" s="590"/>
      <c r="J38" s="590"/>
      <c r="K38" s="590"/>
      <c r="L38" s="590"/>
      <c r="M38" s="485">
        <v>1</v>
      </c>
      <c r="N38" s="318">
        <v>26</v>
      </c>
      <c r="O38" s="485">
        <v>1</v>
      </c>
      <c r="P38" s="318">
        <v>28</v>
      </c>
      <c r="Q38" s="485">
        <v>1</v>
      </c>
      <c r="R38" s="318">
        <v>21</v>
      </c>
      <c r="S38" s="485">
        <v>1</v>
      </c>
      <c r="T38" s="318">
        <v>23</v>
      </c>
      <c r="U38" s="496">
        <f t="shared" si="19"/>
        <v>4</v>
      </c>
      <c r="V38" s="497">
        <f t="shared" si="19"/>
        <v>98</v>
      </c>
      <c r="W38" s="485">
        <v>1</v>
      </c>
      <c r="X38" s="318">
        <v>26</v>
      </c>
      <c r="Y38" s="485">
        <v>1</v>
      </c>
      <c r="Z38" s="318">
        <v>19</v>
      </c>
      <c r="AA38" s="485">
        <v>1</v>
      </c>
      <c r="AB38" s="318">
        <v>21</v>
      </c>
      <c r="AC38" s="318">
        <v>1</v>
      </c>
      <c r="AD38" s="318">
        <v>18</v>
      </c>
      <c r="AE38" s="318">
        <v>1</v>
      </c>
      <c r="AF38" s="318">
        <v>20</v>
      </c>
      <c r="AG38" s="497">
        <f t="shared" si="20"/>
        <v>5</v>
      </c>
      <c r="AH38" s="497">
        <f t="shared" si="20"/>
        <v>104</v>
      </c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497"/>
      <c r="AV38" s="497"/>
      <c r="AW38" s="497"/>
      <c r="AX38" s="497"/>
      <c r="AY38" s="497"/>
      <c r="AZ38" s="543"/>
      <c r="BA38" s="626">
        <f t="shared" si="14"/>
        <v>9</v>
      </c>
      <c r="BB38" s="630">
        <f t="shared" si="15"/>
        <v>202</v>
      </c>
      <c r="BC38" s="546">
        <f t="shared" si="16"/>
        <v>0</v>
      </c>
      <c r="BD38" s="546">
        <f t="shared" si="16"/>
        <v>0</v>
      </c>
      <c r="BE38" s="643">
        <f t="shared" si="17"/>
        <v>22.444444444444443</v>
      </c>
      <c r="BF38" s="649">
        <f t="shared" si="18"/>
        <v>177.5</v>
      </c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</row>
    <row r="39" spans="1:73" ht="15.75">
      <c r="A39" s="318">
        <v>15</v>
      </c>
      <c r="B39" s="611" t="s">
        <v>126</v>
      </c>
      <c r="C39" s="591"/>
      <c r="D39" s="591"/>
      <c r="E39" s="590"/>
      <c r="F39" s="590"/>
      <c r="G39" s="590"/>
      <c r="H39" s="590"/>
      <c r="I39" s="590"/>
      <c r="J39" s="590"/>
      <c r="K39" s="590"/>
      <c r="L39" s="590"/>
      <c r="M39" s="485">
        <v>1</v>
      </c>
      <c r="N39" s="318">
        <v>18</v>
      </c>
      <c r="O39" s="485">
        <v>1</v>
      </c>
      <c r="P39" s="318">
        <v>20</v>
      </c>
      <c r="Q39" s="485"/>
      <c r="R39" s="318"/>
      <c r="S39" s="485">
        <v>1</v>
      </c>
      <c r="T39" s="318">
        <v>17</v>
      </c>
      <c r="U39" s="496">
        <f t="shared" si="19"/>
        <v>3</v>
      </c>
      <c r="V39" s="497">
        <f t="shared" si="19"/>
        <v>55</v>
      </c>
      <c r="W39" s="485">
        <v>1</v>
      </c>
      <c r="X39" s="318">
        <v>19</v>
      </c>
      <c r="Y39" s="485">
        <v>1</v>
      </c>
      <c r="Z39" s="318">
        <v>22</v>
      </c>
      <c r="AA39" s="485">
        <v>1</v>
      </c>
      <c r="AB39" s="318">
        <v>21</v>
      </c>
      <c r="AC39" s="318">
        <v>1</v>
      </c>
      <c r="AD39" s="318">
        <v>22</v>
      </c>
      <c r="AE39" s="318">
        <v>1</v>
      </c>
      <c r="AF39" s="318">
        <v>19</v>
      </c>
      <c r="AG39" s="497">
        <f t="shared" si="20"/>
        <v>5</v>
      </c>
      <c r="AH39" s="497">
        <f t="shared" si="20"/>
        <v>103</v>
      </c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497"/>
      <c r="AV39" s="497"/>
      <c r="AW39" s="497"/>
      <c r="AX39" s="497"/>
      <c r="AY39" s="497"/>
      <c r="AZ39" s="543"/>
      <c r="BA39" s="626">
        <f t="shared" si="14"/>
        <v>8</v>
      </c>
      <c r="BB39" s="630">
        <f t="shared" si="15"/>
        <v>158</v>
      </c>
      <c r="BC39" s="546">
        <f t="shared" si="16"/>
        <v>0</v>
      </c>
      <c r="BD39" s="546">
        <f t="shared" si="16"/>
        <v>0</v>
      </c>
      <c r="BE39" s="643">
        <f t="shared" si="17"/>
        <v>19.75</v>
      </c>
      <c r="BF39" s="649">
        <f t="shared" si="18"/>
        <v>144.25</v>
      </c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</row>
    <row r="40" spans="1:73" ht="16.5" customHeight="1">
      <c r="A40" s="318">
        <v>16</v>
      </c>
      <c r="B40" s="611" t="s">
        <v>169</v>
      </c>
      <c r="C40" s="591"/>
      <c r="D40" s="591"/>
      <c r="E40" s="590"/>
      <c r="F40" s="590"/>
      <c r="G40" s="590"/>
      <c r="H40" s="590"/>
      <c r="I40" s="590"/>
      <c r="J40" s="590"/>
      <c r="K40" s="590"/>
      <c r="L40" s="590"/>
      <c r="M40" s="485">
        <v>1</v>
      </c>
      <c r="N40" s="318">
        <v>24</v>
      </c>
      <c r="O40" s="485">
        <v>1</v>
      </c>
      <c r="P40" s="318">
        <v>28</v>
      </c>
      <c r="Q40" s="485">
        <v>1</v>
      </c>
      <c r="R40" s="318">
        <v>23</v>
      </c>
      <c r="S40" s="485">
        <v>1</v>
      </c>
      <c r="T40" s="318">
        <v>30</v>
      </c>
      <c r="U40" s="496">
        <f t="shared" si="19"/>
        <v>4</v>
      </c>
      <c r="V40" s="497">
        <f t="shared" si="19"/>
        <v>105</v>
      </c>
      <c r="W40" s="485">
        <v>1</v>
      </c>
      <c r="X40" s="318">
        <v>28</v>
      </c>
      <c r="Y40" s="485">
        <v>1</v>
      </c>
      <c r="Z40" s="318">
        <v>23</v>
      </c>
      <c r="AA40" s="485">
        <v>2</v>
      </c>
      <c r="AB40" s="318">
        <v>30</v>
      </c>
      <c r="AC40" s="318">
        <v>1</v>
      </c>
      <c r="AD40" s="318">
        <v>18</v>
      </c>
      <c r="AE40" s="318">
        <v>2</v>
      </c>
      <c r="AF40" s="318">
        <v>38</v>
      </c>
      <c r="AG40" s="497">
        <f t="shared" si="20"/>
        <v>7</v>
      </c>
      <c r="AH40" s="497">
        <f t="shared" si="20"/>
        <v>137</v>
      </c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497"/>
      <c r="AV40" s="497"/>
      <c r="AW40" s="497"/>
      <c r="AX40" s="497"/>
      <c r="AY40" s="497"/>
      <c r="AZ40" s="543"/>
      <c r="BA40" s="626">
        <f t="shared" si="14"/>
        <v>11</v>
      </c>
      <c r="BB40" s="630">
        <f t="shared" si="15"/>
        <v>242</v>
      </c>
      <c r="BC40" s="546">
        <f t="shared" si="16"/>
        <v>0</v>
      </c>
      <c r="BD40" s="546">
        <f t="shared" si="16"/>
        <v>0</v>
      </c>
      <c r="BE40" s="643">
        <f t="shared" si="17"/>
        <v>22</v>
      </c>
      <c r="BF40" s="649">
        <f t="shared" si="18"/>
        <v>215.75</v>
      </c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</row>
    <row r="41" spans="1:73" ht="15" customHeight="1">
      <c r="A41" s="318">
        <v>17</v>
      </c>
      <c r="B41" s="611" t="s">
        <v>129</v>
      </c>
      <c r="C41" s="591"/>
      <c r="D41" s="591"/>
      <c r="E41" s="590"/>
      <c r="F41" s="590"/>
      <c r="G41" s="590"/>
      <c r="H41" s="590"/>
      <c r="I41" s="590"/>
      <c r="J41" s="590"/>
      <c r="K41" s="590"/>
      <c r="L41" s="590"/>
      <c r="M41" s="485">
        <v>2</v>
      </c>
      <c r="N41" s="318">
        <v>45</v>
      </c>
      <c r="O41" s="485">
        <v>1</v>
      </c>
      <c r="P41" s="318">
        <v>25</v>
      </c>
      <c r="Q41" s="485">
        <v>2</v>
      </c>
      <c r="R41" s="318">
        <v>46</v>
      </c>
      <c r="S41" s="485">
        <v>1</v>
      </c>
      <c r="T41" s="318">
        <v>25</v>
      </c>
      <c r="U41" s="496">
        <f t="shared" si="19"/>
        <v>6</v>
      </c>
      <c r="V41" s="497">
        <f t="shared" si="19"/>
        <v>141</v>
      </c>
      <c r="W41" s="485">
        <v>1</v>
      </c>
      <c r="X41" s="318">
        <v>30</v>
      </c>
      <c r="Y41" s="485">
        <v>1</v>
      </c>
      <c r="Z41" s="318">
        <v>25</v>
      </c>
      <c r="AA41" s="485">
        <v>1</v>
      </c>
      <c r="AB41" s="318">
        <v>27</v>
      </c>
      <c r="AC41" s="318">
        <v>1</v>
      </c>
      <c r="AD41" s="318">
        <v>30</v>
      </c>
      <c r="AE41" s="318">
        <v>1</v>
      </c>
      <c r="AF41" s="318">
        <v>24</v>
      </c>
      <c r="AG41" s="497">
        <f t="shared" si="20"/>
        <v>5</v>
      </c>
      <c r="AH41" s="497">
        <f t="shared" si="20"/>
        <v>136</v>
      </c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497"/>
      <c r="AV41" s="497"/>
      <c r="AW41" s="497"/>
      <c r="AX41" s="497"/>
      <c r="AY41" s="497"/>
      <c r="AZ41" s="543"/>
      <c r="BA41" s="626">
        <f t="shared" si="14"/>
        <v>11</v>
      </c>
      <c r="BB41" s="630">
        <f t="shared" si="15"/>
        <v>277</v>
      </c>
      <c r="BC41" s="546">
        <f t="shared" si="16"/>
        <v>0</v>
      </c>
      <c r="BD41" s="546">
        <f t="shared" si="16"/>
        <v>0</v>
      </c>
      <c r="BE41" s="643">
        <f t="shared" si="17"/>
        <v>25.181818181818183</v>
      </c>
      <c r="BF41" s="649">
        <f t="shared" si="18"/>
        <v>241.75</v>
      </c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</row>
    <row r="42" spans="1:73" ht="38.25">
      <c r="A42" s="318"/>
      <c r="B42" s="612" t="s">
        <v>206</v>
      </c>
      <c r="C42" s="591"/>
      <c r="D42" s="591"/>
      <c r="E42" s="590"/>
      <c r="F42" s="590"/>
      <c r="G42" s="590"/>
      <c r="H42" s="590"/>
      <c r="I42" s="590"/>
      <c r="J42" s="590"/>
      <c r="K42" s="590"/>
      <c r="L42" s="590"/>
      <c r="M42" s="485">
        <v>1</v>
      </c>
      <c r="N42" s="318">
        <v>15</v>
      </c>
      <c r="O42" s="485">
        <v>1</v>
      </c>
      <c r="P42" s="318">
        <v>13</v>
      </c>
      <c r="Q42" s="485">
        <v>1</v>
      </c>
      <c r="R42" s="318">
        <v>9</v>
      </c>
      <c r="S42" s="485">
        <v>1</v>
      </c>
      <c r="T42" s="318">
        <v>17</v>
      </c>
      <c r="U42" s="496">
        <f t="shared" si="19"/>
        <v>4</v>
      </c>
      <c r="V42" s="497">
        <f t="shared" si="19"/>
        <v>54</v>
      </c>
      <c r="W42" s="485">
        <v>1</v>
      </c>
      <c r="X42" s="318">
        <v>9</v>
      </c>
      <c r="Y42" s="485">
        <v>1</v>
      </c>
      <c r="Z42" s="318">
        <v>12</v>
      </c>
      <c r="AA42" s="485">
        <v>1</v>
      </c>
      <c r="AB42" s="318">
        <v>11</v>
      </c>
      <c r="AC42" s="318">
        <v>1</v>
      </c>
      <c r="AD42" s="318">
        <v>8</v>
      </c>
      <c r="AE42" s="318">
        <v>1</v>
      </c>
      <c r="AF42" s="318">
        <v>12</v>
      </c>
      <c r="AG42" s="497">
        <f t="shared" si="20"/>
        <v>5</v>
      </c>
      <c r="AH42" s="497">
        <f t="shared" si="20"/>
        <v>52</v>
      </c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497"/>
      <c r="AV42" s="497"/>
      <c r="AW42" s="497"/>
      <c r="AX42" s="497"/>
      <c r="AY42" s="497"/>
      <c r="AZ42" s="543"/>
      <c r="BA42" s="626">
        <f t="shared" si="14"/>
        <v>9</v>
      </c>
      <c r="BB42" s="630">
        <f t="shared" si="15"/>
        <v>106</v>
      </c>
      <c r="BC42" s="546">
        <f t="shared" si="16"/>
        <v>0</v>
      </c>
      <c r="BD42" s="546">
        <f t="shared" si="16"/>
        <v>0</v>
      </c>
      <c r="BE42" s="643">
        <f t="shared" si="17"/>
        <v>11.777777777777779</v>
      </c>
      <c r="BF42" s="649">
        <f t="shared" si="18"/>
        <v>92.5</v>
      </c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</row>
    <row r="43" spans="1:73" ht="27.75" customHeight="1">
      <c r="A43" s="318">
        <v>18</v>
      </c>
      <c r="B43" s="611" t="s">
        <v>204</v>
      </c>
      <c r="C43" s="599">
        <v>1</v>
      </c>
      <c r="D43" s="599">
        <v>20</v>
      </c>
      <c r="E43" s="590"/>
      <c r="F43" s="590"/>
      <c r="G43" s="590"/>
      <c r="H43" s="590"/>
      <c r="I43" s="590"/>
      <c r="J43" s="590"/>
      <c r="K43" s="590"/>
      <c r="L43" s="590"/>
      <c r="M43" s="485">
        <v>1</v>
      </c>
      <c r="N43" s="318">
        <v>20</v>
      </c>
      <c r="O43" s="485">
        <v>1</v>
      </c>
      <c r="P43" s="318">
        <v>15</v>
      </c>
      <c r="Q43" s="485">
        <v>1</v>
      </c>
      <c r="R43" s="318">
        <v>20</v>
      </c>
      <c r="S43" s="485">
        <v>1</v>
      </c>
      <c r="T43" s="318">
        <v>14</v>
      </c>
      <c r="U43" s="496">
        <f t="shared" si="19"/>
        <v>4</v>
      </c>
      <c r="V43" s="497">
        <f t="shared" si="19"/>
        <v>69</v>
      </c>
      <c r="W43" s="485">
        <v>1</v>
      </c>
      <c r="X43" s="318">
        <v>15</v>
      </c>
      <c r="Y43" s="485">
        <v>1</v>
      </c>
      <c r="Z43" s="318">
        <v>12</v>
      </c>
      <c r="AA43" s="485">
        <v>1</v>
      </c>
      <c r="AB43" s="318">
        <v>13</v>
      </c>
      <c r="AC43" s="318">
        <v>1</v>
      </c>
      <c r="AD43" s="318">
        <v>11</v>
      </c>
      <c r="AE43" s="318">
        <v>1</v>
      </c>
      <c r="AF43" s="318">
        <v>17</v>
      </c>
      <c r="AG43" s="497">
        <f t="shared" si="20"/>
        <v>5</v>
      </c>
      <c r="AH43" s="497">
        <f t="shared" si="20"/>
        <v>68</v>
      </c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497"/>
      <c r="AV43" s="497"/>
      <c r="AW43" s="497"/>
      <c r="AX43" s="497"/>
      <c r="AY43" s="497"/>
      <c r="AZ43" s="543"/>
      <c r="BA43" s="626">
        <f t="shared" si="14"/>
        <v>9</v>
      </c>
      <c r="BB43" s="630">
        <f t="shared" si="15"/>
        <v>137</v>
      </c>
      <c r="BC43" s="546">
        <f t="shared" si="16"/>
        <v>1</v>
      </c>
      <c r="BD43" s="546">
        <f t="shared" si="16"/>
        <v>20</v>
      </c>
      <c r="BE43" s="643">
        <f t="shared" si="17"/>
        <v>15.222222222222221</v>
      </c>
      <c r="BF43" s="649">
        <f t="shared" si="18"/>
        <v>119.75</v>
      </c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</row>
    <row r="44" spans="1:73" ht="15.75">
      <c r="A44" s="318">
        <v>19</v>
      </c>
      <c r="B44" s="613" t="s">
        <v>170</v>
      </c>
      <c r="C44" s="591"/>
      <c r="D44" s="591"/>
      <c r="E44" s="590"/>
      <c r="F44" s="590"/>
      <c r="G44" s="590"/>
      <c r="H44" s="590"/>
      <c r="I44" s="590"/>
      <c r="J44" s="590"/>
      <c r="K44" s="590"/>
      <c r="L44" s="590"/>
      <c r="M44" s="524">
        <v>1</v>
      </c>
      <c r="N44" s="525">
        <v>20</v>
      </c>
      <c r="O44" s="524">
        <v>1</v>
      </c>
      <c r="P44" s="525">
        <v>13</v>
      </c>
      <c r="Q44" s="524">
        <v>1</v>
      </c>
      <c r="R44" s="525">
        <v>15</v>
      </c>
      <c r="S44" s="524">
        <v>1</v>
      </c>
      <c r="T44" s="525">
        <v>23</v>
      </c>
      <c r="U44" s="496">
        <f t="shared" si="19"/>
        <v>4</v>
      </c>
      <c r="V44" s="497">
        <f t="shared" si="19"/>
        <v>71</v>
      </c>
      <c r="W44" s="459">
        <v>1</v>
      </c>
      <c r="X44" s="526">
        <v>22</v>
      </c>
      <c r="Y44" s="527">
        <v>1</v>
      </c>
      <c r="Z44" s="528">
        <v>25</v>
      </c>
      <c r="AA44" s="524">
        <v>1</v>
      </c>
      <c r="AB44" s="525">
        <v>22</v>
      </c>
      <c r="AC44" s="525">
        <v>1</v>
      </c>
      <c r="AD44" s="525">
        <v>15</v>
      </c>
      <c r="AE44" s="525">
        <v>1</v>
      </c>
      <c r="AF44" s="525">
        <v>22</v>
      </c>
      <c r="AG44" s="497">
        <f t="shared" si="20"/>
        <v>5</v>
      </c>
      <c r="AH44" s="497">
        <f t="shared" si="20"/>
        <v>106</v>
      </c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497"/>
      <c r="AV44" s="497"/>
      <c r="AW44" s="497"/>
      <c r="AX44" s="497"/>
      <c r="AY44" s="497"/>
      <c r="AZ44" s="543"/>
      <c r="BA44" s="626">
        <f t="shared" si="14"/>
        <v>9</v>
      </c>
      <c r="BB44" s="630">
        <f t="shared" si="15"/>
        <v>177</v>
      </c>
      <c r="BC44" s="546">
        <f t="shared" si="16"/>
        <v>0</v>
      </c>
      <c r="BD44" s="546">
        <f t="shared" si="16"/>
        <v>0</v>
      </c>
      <c r="BE44" s="643">
        <f t="shared" si="17"/>
        <v>19.666666666666668</v>
      </c>
      <c r="BF44" s="649">
        <f t="shared" si="18"/>
        <v>159.25</v>
      </c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</row>
    <row r="45" spans="1:73" ht="15.75">
      <c r="A45" s="318">
        <v>20</v>
      </c>
      <c r="B45" s="611" t="s">
        <v>171</v>
      </c>
      <c r="C45" s="591"/>
      <c r="D45" s="591"/>
      <c r="E45" s="590"/>
      <c r="F45" s="590"/>
      <c r="G45" s="590"/>
      <c r="H45" s="590"/>
      <c r="I45" s="590"/>
      <c r="J45" s="590"/>
      <c r="K45" s="590"/>
      <c r="L45" s="590"/>
      <c r="M45" s="485">
        <v>3</v>
      </c>
      <c r="N45" s="318">
        <v>65</v>
      </c>
      <c r="O45" s="485">
        <v>3</v>
      </c>
      <c r="P45" s="318">
        <v>67</v>
      </c>
      <c r="Q45" s="485">
        <v>2</v>
      </c>
      <c r="R45" s="318">
        <v>54</v>
      </c>
      <c r="S45" s="485">
        <v>3</v>
      </c>
      <c r="T45" s="318">
        <v>74</v>
      </c>
      <c r="U45" s="496">
        <f t="shared" si="19"/>
        <v>11</v>
      </c>
      <c r="V45" s="497">
        <f t="shared" si="19"/>
        <v>260</v>
      </c>
      <c r="W45" s="485">
        <v>2</v>
      </c>
      <c r="X45" s="318">
        <v>56</v>
      </c>
      <c r="Y45" s="485">
        <v>2</v>
      </c>
      <c r="Z45" s="318">
        <v>52</v>
      </c>
      <c r="AA45" s="485">
        <v>3</v>
      </c>
      <c r="AB45" s="318">
        <v>74</v>
      </c>
      <c r="AC45" s="318">
        <v>2</v>
      </c>
      <c r="AD45" s="318">
        <v>44</v>
      </c>
      <c r="AE45" s="318">
        <v>3</v>
      </c>
      <c r="AF45" s="318">
        <v>68</v>
      </c>
      <c r="AG45" s="497">
        <f t="shared" si="20"/>
        <v>12</v>
      </c>
      <c r="AH45" s="497">
        <f t="shared" si="20"/>
        <v>294</v>
      </c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497"/>
      <c r="AV45" s="497"/>
      <c r="AW45" s="497"/>
      <c r="AX45" s="497"/>
      <c r="AY45" s="497"/>
      <c r="AZ45" s="543"/>
      <c r="BA45" s="626">
        <f t="shared" si="14"/>
        <v>23</v>
      </c>
      <c r="BB45" s="630">
        <f t="shared" si="15"/>
        <v>554</v>
      </c>
      <c r="BC45" s="546">
        <f t="shared" si="16"/>
        <v>0</v>
      </c>
      <c r="BD45" s="546">
        <f t="shared" si="16"/>
        <v>0</v>
      </c>
      <c r="BE45" s="643">
        <f t="shared" si="17"/>
        <v>24.08695652173913</v>
      </c>
      <c r="BF45" s="649">
        <f t="shared" si="18"/>
        <v>489</v>
      </c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</row>
    <row r="46" spans="1:73" ht="15.75">
      <c r="A46" s="318">
        <v>21</v>
      </c>
      <c r="B46" s="611" t="s">
        <v>130</v>
      </c>
      <c r="C46" s="591"/>
      <c r="D46" s="591"/>
      <c r="E46" s="590"/>
      <c r="F46" s="590"/>
      <c r="G46" s="590"/>
      <c r="H46" s="590"/>
      <c r="I46" s="590"/>
      <c r="J46" s="590"/>
      <c r="K46" s="590"/>
      <c r="L46" s="590"/>
      <c r="M46" s="485">
        <v>1</v>
      </c>
      <c r="N46" s="318">
        <v>17</v>
      </c>
      <c r="O46" s="485">
        <v>1</v>
      </c>
      <c r="P46" s="318">
        <v>18</v>
      </c>
      <c r="Q46" s="485">
        <v>1</v>
      </c>
      <c r="R46" s="318">
        <v>21</v>
      </c>
      <c r="S46" s="485">
        <v>1</v>
      </c>
      <c r="T46" s="318">
        <v>16</v>
      </c>
      <c r="U46" s="496">
        <f t="shared" si="19"/>
        <v>4</v>
      </c>
      <c r="V46" s="497">
        <f t="shared" si="19"/>
        <v>72</v>
      </c>
      <c r="W46" s="485">
        <v>1</v>
      </c>
      <c r="X46" s="318">
        <v>11</v>
      </c>
      <c r="Y46" s="485">
        <v>1</v>
      </c>
      <c r="Z46" s="318">
        <v>19</v>
      </c>
      <c r="AA46" s="485">
        <v>1</v>
      </c>
      <c r="AB46" s="318">
        <v>17</v>
      </c>
      <c r="AC46" s="318">
        <v>1</v>
      </c>
      <c r="AD46" s="318">
        <v>18</v>
      </c>
      <c r="AE46" s="318">
        <v>1</v>
      </c>
      <c r="AF46" s="318">
        <v>23</v>
      </c>
      <c r="AG46" s="497">
        <f t="shared" si="20"/>
        <v>5</v>
      </c>
      <c r="AH46" s="497">
        <f t="shared" si="20"/>
        <v>88</v>
      </c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497"/>
      <c r="AV46" s="497"/>
      <c r="AW46" s="497"/>
      <c r="AX46" s="497"/>
      <c r="AY46" s="497"/>
      <c r="AZ46" s="543"/>
      <c r="BA46" s="626">
        <f t="shared" si="14"/>
        <v>9</v>
      </c>
      <c r="BB46" s="630">
        <f t="shared" si="15"/>
        <v>160</v>
      </c>
      <c r="BC46" s="546">
        <f t="shared" si="16"/>
        <v>0</v>
      </c>
      <c r="BD46" s="546">
        <f t="shared" si="16"/>
        <v>0</v>
      </c>
      <c r="BE46" s="643">
        <f t="shared" si="17"/>
        <v>17.77777777777778</v>
      </c>
      <c r="BF46" s="649">
        <f t="shared" si="18"/>
        <v>142</v>
      </c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</row>
    <row r="47" spans="1:73" ht="15.75">
      <c r="A47" s="318">
        <v>22</v>
      </c>
      <c r="B47" s="611" t="s">
        <v>202</v>
      </c>
      <c r="C47" s="591"/>
      <c r="D47" s="591"/>
      <c r="E47" s="590"/>
      <c r="F47" s="590"/>
      <c r="G47" s="590"/>
      <c r="H47" s="590"/>
      <c r="I47" s="590"/>
      <c r="J47" s="590"/>
      <c r="K47" s="590"/>
      <c r="L47" s="590"/>
      <c r="M47" s="603">
        <v>1</v>
      </c>
      <c r="N47" s="604">
        <v>15</v>
      </c>
      <c r="O47" s="603">
        <v>1</v>
      </c>
      <c r="P47" s="604">
        <v>20</v>
      </c>
      <c r="Q47" s="603">
        <v>1</v>
      </c>
      <c r="R47" s="604">
        <v>19</v>
      </c>
      <c r="S47" s="603">
        <v>1</v>
      </c>
      <c r="T47" s="604">
        <v>34</v>
      </c>
      <c r="U47" s="496">
        <f t="shared" si="19"/>
        <v>4</v>
      </c>
      <c r="V47" s="497">
        <f t="shared" si="19"/>
        <v>88</v>
      </c>
      <c r="W47" s="603"/>
      <c r="X47" s="604"/>
      <c r="Y47" s="603">
        <v>2</v>
      </c>
      <c r="Z47" s="604">
        <v>36</v>
      </c>
      <c r="AA47" s="603">
        <v>1</v>
      </c>
      <c r="AB47" s="604">
        <v>19</v>
      </c>
      <c r="AC47" s="604">
        <v>1</v>
      </c>
      <c r="AD47" s="604">
        <v>23</v>
      </c>
      <c r="AE47" s="604">
        <v>1</v>
      </c>
      <c r="AF47" s="604">
        <v>27</v>
      </c>
      <c r="AG47" s="497">
        <f t="shared" si="20"/>
        <v>5</v>
      </c>
      <c r="AH47" s="497">
        <f t="shared" si="20"/>
        <v>105</v>
      </c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497"/>
      <c r="AV47" s="497"/>
      <c r="AW47" s="497"/>
      <c r="AX47" s="497"/>
      <c r="AY47" s="497"/>
      <c r="AZ47" s="543"/>
      <c r="BA47" s="626">
        <f t="shared" si="14"/>
        <v>9</v>
      </c>
      <c r="BB47" s="630">
        <f t="shared" si="15"/>
        <v>193</v>
      </c>
      <c r="BC47" s="546">
        <f t="shared" si="16"/>
        <v>0</v>
      </c>
      <c r="BD47" s="546">
        <f t="shared" si="16"/>
        <v>0</v>
      </c>
      <c r="BE47" s="643">
        <f t="shared" si="17"/>
        <v>21.444444444444443</v>
      </c>
      <c r="BF47" s="649">
        <f t="shared" si="18"/>
        <v>171</v>
      </c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</row>
    <row r="48" spans="1:58" ht="15.75">
      <c r="A48" s="318">
        <v>23</v>
      </c>
      <c r="B48" s="611" t="s">
        <v>172</v>
      </c>
      <c r="C48" s="591"/>
      <c r="D48" s="591"/>
      <c r="E48" s="590"/>
      <c r="F48" s="590"/>
      <c r="G48" s="590"/>
      <c r="H48" s="590"/>
      <c r="I48" s="590"/>
      <c r="J48" s="590"/>
      <c r="K48" s="590"/>
      <c r="L48" s="590"/>
      <c r="M48" s="485">
        <v>1</v>
      </c>
      <c r="N48" s="318">
        <v>17</v>
      </c>
      <c r="O48" s="485">
        <v>1</v>
      </c>
      <c r="P48" s="318">
        <v>22</v>
      </c>
      <c r="Q48" s="485"/>
      <c r="R48" s="318"/>
      <c r="S48" s="485">
        <v>1</v>
      </c>
      <c r="T48" s="318">
        <v>24</v>
      </c>
      <c r="U48" s="496">
        <f t="shared" si="19"/>
        <v>3</v>
      </c>
      <c r="V48" s="497">
        <f t="shared" si="19"/>
        <v>63</v>
      </c>
      <c r="W48" s="485">
        <v>1</v>
      </c>
      <c r="X48" s="318">
        <v>17</v>
      </c>
      <c r="Y48" s="485">
        <v>1</v>
      </c>
      <c r="Z48" s="318">
        <v>20</v>
      </c>
      <c r="AA48" s="485">
        <v>1</v>
      </c>
      <c r="AB48" s="318">
        <v>15</v>
      </c>
      <c r="AC48" s="318">
        <v>1</v>
      </c>
      <c r="AD48" s="318">
        <v>14</v>
      </c>
      <c r="AE48" s="318">
        <v>1</v>
      </c>
      <c r="AF48" s="318">
        <v>16</v>
      </c>
      <c r="AG48" s="497">
        <f t="shared" si="20"/>
        <v>5</v>
      </c>
      <c r="AH48" s="497">
        <f t="shared" si="20"/>
        <v>82</v>
      </c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497"/>
      <c r="AV48" s="497"/>
      <c r="AW48" s="497"/>
      <c r="AX48" s="497"/>
      <c r="AY48" s="497"/>
      <c r="AZ48" s="543"/>
      <c r="BA48" s="626">
        <f t="shared" si="14"/>
        <v>8</v>
      </c>
      <c r="BB48" s="630">
        <f t="shared" si="15"/>
        <v>145</v>
      </c>
      <c r="BC48" s="546">
        <f t="shared" si="16"/>
        <v>0</v>
      </c>
      <c r="BD48" s="546">
        <f t="shared" si="16"/>
        <v>0</v>
      </c>
      <c r="BE48" s="643">
        <f t="shared" si="17"/>
        <v>18.125</v>
      </c>
      <c r="BF48" s="649">
        <f t="shared" si="18"/>
        <v>129.25</v>
      </c>
    </row>
    <row r="49" spans="1:58" ht="15.75">
      <c r="A49" s="318">
        <v>24</v>
      </c>
      <c r="B49" s="611" t="s">
        <v>134</v>
      </c>
      <c r="C49" s="600"/>
      <c r="D49" s="600"/>
      <c r="E49" s="601"/>
      <c r="F49" s="601"/>
      <c r="G49" s="601"/>
      <c r="H49" s="601"/>
      <c r="I49" s="601"/>
      <c r="J49" s="601"/>
      <c r="K49" s="601"/>
      <c r="L49" s="601"/>
      <c r="M49" s="485">
        <v>1</v>
      </c>
      <c r="N49" s="318">
        <v>19</v>
      </c>
      <c r="O49" s="485"/>
      <c r="P49" s="318"/>
      <c r="Q49" s="485">
        <v>1</v>
      </c>
      <c r="R49" s="318">
        <v>23</v>
      </c>
      <c r="S49" s="485"/>
      <c r="T49" s="318"/>
      <c r="U49" s="496">
        <f t="shared" si="19"/>
        <v>2</v>
      </c>
      <c r="V49" s="497">
        <f t="shared" si="19"/>
        <v>42</v>
      </c>
      <c r="W49" s="485">
        <v>1</v>
      </c>
      <c r="X49" s="318">
        <v>16</v>
      </c>
      <c r="Y49" s="485">
        <v>1</v>
      </c>
      <c r="Z49" s="318">
        <v>18</v>
      </c>
      <c r="AA49" s="485">
        <v>1</v>
      </c>
      <c r="AB49" s="318">
        <v>16</v>
      </c>
      <c r="AC49" s="318">
        <v>1</v>
      </c>
      <c r="AD49" s="318">
        <v>8</v>
      </c>
      <c r="AE49" s="318">
        <v>1</v>
      </c>
      <c r="AF49" s="318">
        <v>13</v>
      </c>
      <c r="AG49" s="497">
        <f t="shared" si="20"/>
        <v>5</v>
      </c>
      <c r="AH49" s="497">
        <f t="shared" si="20"/>
        <v>71</v>
      </c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497"/>
      <c r="AV49" s="497"/>
      <c r="AW49" s="497"/>
      <c r="AX49" s="497"/>
      <c r="AY49" s="497"/>
      <c r="AZ49" s="543"/>
      <c r="BA49" s="626">
        <f t="shared" si="14"/>
        <v>7</v>
      </c>
      <c r="BB49" s="630">
        <f t="shared" si="15"/>
        <v>113</v>
      </c>
      <c r="BC49" s="546">
        <f t="shared" si="16"/>
        <v>0</v>
      </c>
      <c r="BD49" s="546">
        <f t="shared" si="16"/>
        <v>0</v>
      </c>
      <c r="BE49" s="643">
        <f t="shared" si="17"/>
        <v>16.142857142857142</v>
      </c>
      <c r="BF49" s="649">
        <f t="shared" si="18"/>
        <v>102.5</v>
      </c>
    </row>
    <row r="50" spans="1:58" ht="15.75">
      <c r="A50" s="318">
        <v>25</v>
      </c>
      <c r="B50" s="611" t="s">
        <v>173</v>
      </c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485">
        <v>1</v>
      </c>
      <c r="N50" s="318">
        <v>19</v>
      </c>
      <c r="O50" s="485">
        <v>1</v>
      </c>
      <c r="P50" s="318">
        <v>22</v>
      </c>
      <c r="Q50" s="485"/>
      <c r="R50" s="318"/>
      <c r="S50" s="485">
        <v>1</v>
      </c>
      <c r="T50" s="318">
        <v>22</v>
      </c>
      <c r="U50" s="496">
        <f t="shared" si="19"/>
        <v>3</v>
      </c>
      <c r="V50" s="497">
        <f t="shared" si="19"/>
        <v>63</v>
      </c>
      <c r="W50" s="485">
        <v>1</v>
      </c>
      <c r="X50" s="318">
        <v>21</v>
      </c>
      <c r="Y50" s="485"/>
      <c r="Z50" s="318"/>
      <c r="AA50" s="485">
        <v>1</v>
      </c>
      <c r="AB50" s="318">
        <v>14</v>
      </c>
      <c r="AC50" s="318">
        <v>1</v>
      </c>
      <c r="AD50" s="318">
        <v>14</v>
      </c>
      <c r="AE50" s="318">
        <v>1</v>
      </c>
      <c r="AF50" s="318">
        <v>14</v>
      </c>
      <c r="AG50" s="497">
        <f t="shared" si="20"/>
        <v>4</v>
      </c>
      <c r="AH50" s="497">
        <f t="shared" si="20"/>
        <v>63</v>
      </c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497"/>
      <c r="AV50" s="497"/>
      <c r="AW50" s="497"/>
      <c r="AX50" s="497"/>
      <c r="AY50" s="497"/>
      <c r="AZ50" s="543"/>
      <c r="BA50" s="626">
        <f t="shared" si="14"/>
        <v>7</v>
      </c>
      <c r="BB50" s="630">
        <f t="shared" si="15"/>
        <v>126</v>
      </c>
      <c r="BC50" s="546">
        <f t="shared" si="16"/>
        <v>0</v>
      </c>
      <c r="BD50" s="546">
        <f t="shared" si="16"/>
        <v>0</v>
      </c>
      <c r="BE50" s="643">
        <f t="shared" si="17"/>
        <v>18</v>
      </c>
      <c r="BF50" s="649">
        <f t="shared" si="18"/>
        <v>110.25</v>
      </c>
    </row>
    <row r="51" spans="1:73" ht="14.25" customHeight="1">
      <c r="A51" s="318">
        <v>26</v>
      </c>
      <c r="B51" s="611" t="s">
        <v>174</v>
      </c>
      <c r="C51" s="596"/>
      <c r="D51" s="596"/>
      <c r="E51" s="602"/>
      <c r="F51" s="602"/>
      <c r="G51" s="602"/>
      <c r="H51" s="602"/>
      <c r="I51" s="602"/>
      <c r="J51" s="602"/>
      <c r="K51" s="602"/>
      <c r="L51" s="602"/>
      <c r="M51" s="485">
        <v>1</v>
      </c>
      <c r="N51" s="318">
        <v>16</v>
      </c>
      <c r="O51" s="485">
        <v>1</v>
      </c>
      <c r="P51" s="318">
        <v>17</v>
      </c>
      <c r="Q51" s="485"/>
      <c r="R51" s="318"/>
      <c r="S51" s="485">
        <v>1</v>
      </c>
      <c r="T51" s="318">
        <v>19</v>
      </c>
      <c r="U51" s="496">
        <f t="shared" si="19"/>
        <v>3</v>
      </c>
      <c r="V51" s="497">
        <f t="shared" si="19"/>
        <v>52</v>
      </c>
      <c r="W51" s="485">
        <v>1</v>
      </c>
      <c r="X51" s="318">
        <v>16</v>
      </c>
      <c r="Y51" s="485"/>
      <c r="Z51" s="318"/>
      <c r="AA51" s="485">
        <v>1</v>
      </c>
      <c r="AB51" s="318">
        <v>15</v>
      </c>
      <c r="AC51" s="318">
        <v>1</v>
      </c>
      <c r="AD51" s="318">
        <v>15</v>
      </c>
      <c r="AE51" s="318">
        <v>1</v>
      </c>
      <c r="AF51" s="318">
        <v>7</v>
      </c>
      <c r="AG51" s="497">
        <f t="shared" si="20"/>
        <v>4</v>
      </c>
      <c r="AH51" s="497">
        <f t="shared" si="20"/>
        <v>53</v>
      </c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497"/>
      <c r="AV51" s="497"/>
      <c r="AW51" s="497"/>
      <c r="AX51" s="497"/>
      <c r="AY51" s="497"/>
      <c r="AZ51" s="543"/>
      <c r="BA51" s="626">
        <f t="shared" si="14"/>
        <v>7</v>
      </c>
      <c r="BB51" s="630">
        <f t="shared" si="15"/>
        <v>105</v>
      </c>
      <c r="BC51" s="546">
        <f t="shared" si="16"/>
        <v>0</v>
      </c>
      <c r="BD51" s="546">
        <f t="shared" si="16"/>
        <v>0</v>
      </c>
      <c r="BE51" s="643">
        <f t="shared" si="17"/>
        <v>15</v>
      </c>
      <c r="BF51" s="649">
        <f>(V51*0.75)+(AH51*1)+((AX51+AW51)*1.22)</f>
        <v>92</v>
      </c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</row>
    <row r="52" spans="1:73" ht="13.5" customHeight="1">
      <c r="A52" s="318">
        <v>27</v>
      </c>
      <c r="B52" s="611" t="s">
        <v>137</v>
      </c>
      <c r="C52" s="591"/>
      <c r="D52" s="591"/>
      <c r="E52" s="590"/>
      <c r="F52" s="590"/>
      <c r="G52" s="590"/>
      <c r="H52" s="590"/>
      <c r="I52" s="590"/>
      <c r="J52" s="590"/>
      <c r="K52" s="590"/>
      <c r="L52" s="590"/>
      <c r="M52" s="485">
        <v>1</v>
      </c>
      <c r="N52" s="318">
        <v>19</v>
      </c>
      <c r="O52" s="485"/>
      <c r="P52" s="318"/>
      <c r="Q52" s="485">
        <v>1</v>
      </c>
      <c r="R52" s="318">
        <v>12</v>
      </c>
      <c r="S52" s="485"/>
      <c r="T52" s="318"/>
      <c r="U52" s="496">
        <f t="shared" si="19"/>
        <v>2</v>
      </c>
      <c r="V52" s="497">
        <f t="shared" si="19"/>
        <v>31</v>
      </c>
      <c r="W52" s="485">
        <v>1</v>
      </c>
      <c r="X52" s="318">
        <v>18</v>
      </c>
      <c r="Y52" s="485">
        <v>1</v>
      </c>
      <c r="Z52" s="318">
        <v>22</v>
      </c>
      <c r="AA52" s="485">
        <v>1</v>
      </c>
      <c r="AB52" s="318">
        <v>15</v>
      </c>
      <c r="AC52" s="318">
        <v>1</v>
      </c>
      <c r="AD52" s="318">
        <v>19</v>
      </c>
      <c r="AE52" s="318">
        <v>1</v>
      </c>
      <c r="AF52" s="318">
        <v>13</v>
      </c>
      <c r="AG52" s="497">
        <f t="shared" si="20"/>
        <v>5</v>
      </c>
      <c r="AH52" s="497">
        <f t="shared" si="20"/>
        <v>87</v>
      </c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497"/>
      <c r="AV52" s="497"/>
      <c r="AW52" s="497"/>
      <c r="AX52" s="497"/>
      <c r="AY52" s="497"/>
      <c r="AZ52" s="543"/>
      <c r="BA52" s="626">
        <f t="shared" si="14"/>
        <v>7</v>
      </c>
      <c r="BB52" s="630">
        <f t="shared" si="15"/>
        <v>118</v>
      </c>
      <c r="BC52" s="546">
        <f t="shared" si="16"/>
        <v>0</v>
      </c>
      <c r="BD52" s="546">
        <f t="shared" si="16"/>
        <v>0</v>
      </c>
      <c r="BE52" s="643">
        <f t="shared" si="17"/>
        <v>16.857142857142858</v>
      </c>
      <c r="BF52" s="649">
        <f t="shared" si="18"/>
        <v>110.25</v>
      </c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</row>
    <row r="53" spans="1:73" ht="12.75" customHeight="1">
      <c r="A53" s="318">
        <v>28</v>
      </c>
      <c r="B53" s="611" t="s">
        <v>139</v>
      </c>
      <c r="C53" s="591"/>
      <c r="D53" s="591"/>
      <c r="E53" s="590"/>
      <c r="F53" s="590"/>
      <c r="G53" s="590"/>
      <c r="H53" s="590"/>
      <c r="I53" s="590"/>
      <c r="J53" s="590"/>
      <c r="K53" s="590"/>
      <c r="L53" s="590"/>
      <c r="M53" s="485">
        <v>1</v>
      </c>
      <c r="N53" s="318">
        <v>18</v>
      </c>
      <c r="O53" s="485">
        <v>1</v>
      </c>
      <c r="P53" s="318">
        <v>21</v>
      </c>
      <c r="Q53" s="485">
        <v>1</v>
      </c>
      <c r="R53" s="318">
        <v>22</v>
      </c>
      <c r="S53" s="485">
        <v>1</v>
      </c>
      <c r="T53" s="318">
        <v>17</v>
      </c>
      <c r="U53" s="496">
        <f t="shared" si="19"/>
        <v>4</v>
      </c>
      <c r="V53" s="497">
        <f t="shared" si="19"/>
        <v>78</v>
      </c>
      <c r="W53" s="485">
        <v>1</v>
      </c>
      <c r="X53" s="318">
        <v>28</v>
      </c>
      <c r="Y53" s="485">
        <v>1</v>
      </c>
      <c r="Z53" s="318">
        <v>16</v>
      </c>
      <c r="AA53" s="485">
        <v>1</v>
      </c>
      <c r="AB53" s="318">
        <v>21</v>
      </c>
      <c r="AC53" s="318">
        <v>1</v>
      </c>
      <c r="AD53" s="318">
        <v>25</v>
      </c>
      <c r="AE53" s="318">
        <v>1</v>
      </c>
      <c r="AF53" s="318">
        <v>19</v>
      </c>
      <c r="AG53" s="497">
        <f t="shared" si="20"/>
        <v>5</v>
      </c>
      <c r="AH53" s="497">
        <f t="shared" si="20"/>
        <v>109</v>
      </c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497"/>
      <c r="AV53" s="497"/>
      <c r="AW53" s="497"/>
      <c r="AX53" s="497"/>
      <c r="AY53" s="497"/>
      <c r="AZ53" s="543"/>
      <c r="BA53" s="626">
        <f t="shared" si="14"/>
        <v>9</v>
      </c>
      <c r="BB53" s="630">
        <f t="shared" si="15"/>
        <v>187</v>
      </c>
      <c r="BC53" s="546">
        <f t="shared" si="16"/>
        <v>0</v>
      </c>
      <c r="BD53" s="546">
        <f t="shared" si="16"/>
        <v>0</v>
      </c>
      <c r="BE53" s="643">
        <f t="shared" si="17"/>
        <v>20.77777777777778</v>
      </c>
      <c r="BF53" s="649">
        <f t="shared" si="18"/>
        <v>167.5</v>
      </c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</row>
    <row r="54" spans="1:73" ht="14.25" customHeight="1">
      <c r="A54" s="318">
        <v>29</v>
      </c>
      <c r="B54" s="614" t="s">
        <v>142</v>
      </c>
      <c r="C54" s="591"/>
      <c r="D54" s="591"/>
      <c r="E54" s="590"/>
      <c r="F54" s="590"/>
      <c r="G54" s="590"/>
      <c r="H54" s="590"/>
      <c r="I54" s="590"/>
      <c r="J54" s="590"/>
      <c r="K54" s="590"/>
      <c r="L54" s="590"/>
      <c r="M54" s="485">
        <v>1</v>
      </c>
      <c r="N54" s="318">
        <v>19</v>
      </c>
      <c r="O54" s="485"/>
      <c r="P54" s="318"/>
      <c r="Q54" s="485">
        <v>1</v>
      </c>
      <c r="R54" s="318">
        <v>11</v>
      </c>
      <c r="S54" s="485">
        <v>1</v>
      </c>
      <c r="T54" s="318">
        <v>16</v>
      </c>
      <c r="U54" s="496">
        <f t="shared" si="19"/>
        <v>3</v>
      </c>
      <c r="V54" s="497">
        <f t="shared" si="19"/>
        <v>46</v>
      </c>
      <c r="W54" s="485"/>
      <c r="X54" s="318"/>
      <c r="Y54" s="485">
        <v>1</v>
      </c>
      <c r="Z54" s="318">
        <v>14</v>
      </c>
      <c r="AA54" s="485">
        <v>1</v>
      </c>
      <c r="AB54" s="318">
        <v>9</v>
      </c>
      <c r="AC54" s="318">
        <v>1</v>
      </c>
      <c r="AD54" s="318">
        <v>9</v>
      </c>
      <c r="AE54" s="318"/>
      <c r="AF54" s="318"/>
      <c r="AG54" s="497">
        <f t="shared" si="20"/>
        <v>3</v>
      </c>
      <c r="AH54" s="497">
        <f t="shared" si="20"/>
        <v>32</v>
      </c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497"/>
      <c r="AV54" s="497"/>
      <c r="AW54" s="497"/>
      <c r="AX54" s="497"/>
      <c r="AY54" s="497"/>
      <c r="AZ54" s="543"/>
      <c r="BA54" s="626">
        <f t="shared" si="14"/>
        <v>6</v>
      </c>
      <c r="BB54" s="630">
        <f t="shared" si="15"/>
        <v>78</v>
      </c>
      <c r="BC54" s="546">
        <f t="shared" si="16"/>
        <v>0</v>
      </c>
      <c r="BD54" s="546">
        <f t="shared" si="16"/>
        <v>0</v>
      </c>
      <c r="BE54" s="643">
        <f t="shared" si="17"/>
        <v>13</v>
      </c>
      <c r="BF54" s="649">
        <f t="shared" si="18"/>
        <v>66.5</v>
      </c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</row>
    <row r="55" spans="1:73" ht="15.75" customHeight="1">
      <c r="A55" s="318">
        <v>30</v>
      </c>
      <c r="B55" s="611" t="s">
        <v>143</v>
      </c>
      <c r="C55" s="591"/>
      <c r="D55" s="591"/>
      <c r="E55" s="590"/>
      <c r="F55" s="590"/>
      <c r="G55" s="590"/>
      <c r="H55" s="590"/>
      <c r="I55" s="590"/>
      <c r="J55" s="590"/>
      <c r="K55" s="590"/>
      <c r="L55" s="590"/>
      <c r="M55" s="485">
        <v>1</v>
      </c>
      <c r="N55" s="318">
        <v>21</v>
      </c>
      <c r="O55" s="485">
        <v>1</v>
      </c>
      <c r="P55" s="318">
        <v>17</v>
      </c>
      <c r="Q55" s="485">
        <v>1</v>
      </c>
      <c r="R55" s="318">
        <v>16</v>
      </c>
      <c r="S55" s="485">
        <v>1</v>
      </c>
      <c r="T55" s="318">
        <v>11</v>
      </c>
      <c r="U55" s="496">
        <f t="shared" si="19"/>
        <v>4</v>
      </c>
      <c r="V55" s="497">
        <f t="shared" si="19"/>
        <v>65</v>
      </c>
      <c r="W55" s="485">
        <v>1</v>
      </c>
      <c r="X55" s="318">
        <v>23</v>
      </c>
      <c r="Y55" s="485">
        <v>1</v>
      </c>
      <c r="Z55" s="318">
        <v>17</v>
      </c>
      <c r="AA55" s="485">
        <v>1</v>
      </c>
      <c r="AB55" s="318">
        <v>16</v>
      </c>
      <c r="AC55" s="318">
        <v>1</v>
      </c>
      <c r="AD55" s="318">
        <v>21</v>
      </c>
      <c r="AE55" s="318">
        <v>1</v>
      </c>
      <c r="AF55" s="318">
        <v>21</v>
      </c>
      <c r="AG55" s="497">
        <f t="shared" si="20"/>
        <v>5</v>
      </c>
      <c r="AH55" s="497">
        <f t="shared" si="20"/>
        <v>98</v>
      </c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497"/>
      <c r="AV55" s="497"/>
      <c r="AW55" s="497"/>
      <c r="AX55" s="497"/>
      <c r="AY55" s="497"/>
      <c r="AZ55" s="543"/>
      <c r="BA55" s="626">
        <f t="shared" si="14"/>
        <v>9</v>
      </c>
      <c r="BB55" s="630">
        <f t="shared" si="15"/>
        <v>163</v>
      </c>
      <c r="BC55" s="546">
        <f>C55+E55+G55+I55+K55</f>
        <v>0</v>
      </c>
      <c r="BD55" s="546">
        <f>D55+F55+H55+J55+L55</f>
        <v>0</v>
      </c>
      <c r="BE55" s="643">
        <f t="shared" si="17"/>
        <v>18.11111111111111</v>
      </c>
      <c r="BF55" s="649">
        <f t="shared" si="18"/>
        <v>146.75</v>
      </c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</row>
    <row r="56" spans="1:73" ht="19.5" customHeight="1">
      <c r="A56" s="710" t="s">
        <v>207</v>
      </c>
      <c r="B56" s="711"/>
      <c r="C56" s="436">
        <f aca="true" t="shared" si="21" ref="C56:L56">SUM(C25:C55)</f>
        <v>1</v>
      </c>
      <c r="D56" s="436">
        <f t="shared" si="21"/>
        <v>20</v>
      </c>
      <c r="E56" s="436">
        <f t="shared" si="21"/>
        <v>0</v>
      </c>
      <c r="F56" s="436">
        <f t="shared" si="21"/>
        <v>0</v>
      </c>
      <c r="G56" s="436">
        <f t="shared" si="21"/>
        <v>0</v>
      </c>
      <c r="H56" s="436">
        <f t="shared" si="21"/>
        <v>0</v>
      </c>
      <c r="I56" s="436">
        <f t="shared" si="21"/>
        <v>0</v>
      </c>
      <c r="J56" s="436">
        <f t="shared" si="21"/>
        <v>0</v>
      </c>
      <c r="K56" s="436">
        <f t="shared" si="21"/>
        <v>0</v>
      </c>
      <c r="L56" s="436">
        <f t="shared" si="21"/>
        <v>0</v>
      </c>
      <c r="M56" s="436">
        <f>SUM(M25:M55)</f>
        <v>33</v>
      </c>
      <c r="N56" s="436">
        <f aca="true" t="shared" si="22" ref="N56:BD56">SUM(N25:N55)</f>
        <v>665</v>
      </c>
      <c r="O56" s="436">
        <f t="shared" si="22"/>
        <v>32</v>
      </c>
      <c r="P56" s="436">
        <f t="shared" si="22"/>
        <v>657</v>
      </c>
      <c r="Q56" s="436">
        <f t="shared" si="22"/>
        <v>29</v>
      </c>
      <c r="R56" s="436">
        <f t="shared" si="22"/>
        <v>585</v>
      </c>
      <c r="S56" s="436">
        <f t="shared" si="22"/>
        <v>32</v>
      </c>
      <c r="T56" s="436">
        <f t="shared" si="22"/>
        <v>677</v>
      </c>
      <c r="U56" s="436">
        <f t="shared" si="22"/>
        <v>126</v>
      </c>
      <c r="V56" s="436">
        <f t="shared" si="22"/>
        <v>2584</v>
      </c>
      <c r="W56" s="436">
        <f t="shared" si="22"/>
        <v>29</v>
      </c>
      <c r="X56" s="436">
        <f t="shared" si="22"/>
        <v>622</v>
      </c>
      <c r="Y56" s="436">
        <f t="shared" si="22"/>
        <v>33</v>
      </c>
      <c r="Z56" s="436">
        <f t="shared" si="22"/>
        <v>669</v>
      </c>
      <c r="AA56" s="436">
        <f t="shared" si="22"/>
        <v>36</v>
      </c>
      <c r="AB56" s="436">
        <f t="shared" si="22"/>
        <v>693</v>
      </c>
      <c r="AC56" s="436">
        <f t="shared" si="22"/>
        <v>33</v>
      </c>
      <c r="AD56" s="436">
        <f t="shared" si="22"/>
        <v>612</v>
      </c>
      <c r="AE56" s="436">
        <f t="shared" si="22"/>
        <v>38</v>
      </c>
      <c r="AF56" s="436">
        <f t="shared" si="22"/>
        <v>723</v>
      </c>
      <c r="AG56" s="436">
        <f t="shared" si="22"/>
        <v>169</v>
      </c>
      <c r="AH56" s="436">
        <f t="shared" si="22"/>
        <v>3319</v>
      </c>
      <c r="AI56" s="436">
        <f t="shared" si="22"/>
        <v>0</v>
      </c>
      <c r="AJ56" s="436">
        <f t="shared" si="22"/>
        <v>0</v>
      </c>
      <c r="AK56" s="436">
        <f t="shared" si="22"/>
        <v>0</v>
      </c>
      <c r="AL56" s="436">
        <f t="shared" si="22"/>
        <v>0</v>
      </c>
      <c r="AM56" s="436">
        <f t="shared" si="22"/>
        <v>0</v>
      </c>
      <c r="AN56" s="436">
        <f t="shared" si="22"/>
        <v>0</v>
      </c>
      <c r="AO56" s="436">
        <f t="shared" si="22"/>
        <v>0</v>
      </c>
      <c r="AP56" s="436">
        <f t="shared" si="22"/>
        <v>0</v>
      </c>
      <c r="AQ56" s="436">
        <f t="shared" si="22"/>
        <v>0</v>
      </c>
      <c r="AR56" s="436">
        <f t="shared" si="22"/>
        <v>0</v>
      </c>
      <c r="AS56" s="436">
        <f t="shared" si="22"/>
        <v>0</v>
      </c>
      <c r="AT56" s="436">
        <f t="shared" si="22"/>
        <v>0</v>
      </c>
      <c r="AU56" s="436">
        <f t="shared" si="22"/>
        <v>0</v>
      </c>
      <c r="AV56" s="436">
        <f t="shared" si="22"/>
        <v>0</v>
      </c>
      <c r="AW56" s="436">
        <f t="shared" si="22"/>
        <v>0</v>
      </c>
      <c r="AX56" s="436">
        <f t="shared" si="22"/>
        <v>0</v>
      </c>
      <c r="AY56" s="436">
        <f t="shared" si="22"/>
        <v>0</v>
      </c>
      <c r="AZ56" s="620">
        <f t="shared" si="22"/>
        <v>0</v>
      </c>
      <c r="BA56" s="629">
        <f t="shared" si="22"/>
        <v>295</v>
      </c>
      <c r="BB56" s="631">
        <f t="shared" si="22"/>
        <v>5903</v>
      </c>
      <c r="BC56" s="624">
        <f t="shared" si="22"/>
        <v>1</v>
      </c>
      <c r="BD56" s="436">
        <f t="shared" si="22"/>
        <v>20</v>
      </c>
      <c r="BE56" s="646">
        <f t="shared" si="17"/>
        <v>20.010169491525424</v>
      </c>
      <c r="BF56" s="676">
        <f>5276-BF68</f>
        <v>5261</v>
      </c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</row>
    <row r="57" spans="1:73" ht="15.75" customHeight="1">
      <c r="A57" s="318"/>
      <c r="B57" s="431"/>
      <c r="C57" s="591"/>
      <c r="D57" s="591"/>
      <c r="E57" s="590"/>
      <c r="F57" s="590"/>
      <c r="G57" s="590"/>
      <c r="H57" s="590"/>
      <c r="I57" s="590"/>
      <c r="J57" s="590"/>
      <c r="K57" s="590"/>
      <c r="L57" s="590"/>
      <c r="M57" s="485"/>
      <c r="N57" s="318"/>
      <c r="O57" s="485"/>
      <c r="P57" s="318"/>
      <c r="Q57" s="485"/>
      <c r="R57" s="318"/>
      <c r="S57" s="485"/>
      <c r="T57" s="318"/>
      <c r="U57" s="517" t="s">
        <v>177</v>
      </c>
      <c r="V57" s="497"/>
      <c r="W57" s="485"/>
      <c r="X57" s="318"/>
      <c r="Y57" s="485"/>
      <c r="Z57" s="318"/>
      <c r="AA57" s="485"/>
      <c r="AB57" s="318"/>
      <c r="AC57" s="318"/>
      <c r="AD57" s="318"/>
      <c r="AE57" s="318"/>
      <c r="AF57" s="318"/>
      <c r="AG57" s="497"/>
      <c r="AH57" s="497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497"/>
      <c r="AV57" s="497"/>
      <c r="AW57" s="497"/>
      <c r="AX57" s="497"/>
      <c r="AY57" s="497"/>
      <c r="AZ57" s="543"/>
      <c r="BA57" s="626"/>
      <c r="BB57" s="630"/>
      <c r="BC57" s="546"/>
      <c r="BD57" s="499"/>
      <c r="BE57" s="643"/>
      <c r="BF57" s="649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</row>
    <row r="58" spans="1:73" ht="14.25" customHeight="1">
      <c r="A58" s="318">
        <v>1</v>
      </c>
      <c r="B58" s="611" t="s">
        <v>178</v>
      </c>
      <c r="C58" s="651"/>
      <c r="D58" s="651"/>
      <c r="E58" s="651">
        <v>1</v>
      </c>
      <c r="F58" s="651">
        <v>24</v>
      </c>
      <c r="G58" s="651">
        <v>1</v>
      </c>
      <c r="H58" s="651">
        <v>14</v>
      </c>
      <c r="I58" s="651">
        <v>1</v>
      </c>
      <c r="J58" s="651">
        <v>20</v>
      </c>
      <c r="K58" s="651">
        <v>1</v>
      </c>
      <c r="L58" s="651">
        <v>20</v>
      </c>
      <c r="M58" s="463">
        <v>1</v>
      </c>
      <c r="N58" s="318">
        <v>21</v>
      </c>
      <c r="O58" s="485">
        <v>1</v>
      </c>
      <c r="P58" s="318">
        <v>21</v>
      </c>
      <c r="Q58" s="485">
        <v>1</v>
      </c>
      <c r="R58" s="318">
        <v>18</v>
      </c>
      <c r="S58" s="485">
        <v>1</v>
      </c>
      <c r="T58" s="318">
        <v>22</v>
      </c>
      <c r="U58" s="496">
        <f>M58+O58+Q58+S58</f>
        <v>4</v>
      </c>
      <c r="V58" s="496">
        <f>N58+P58+R58+T58</f>
        <v>82</v>
      </c>
      <c r="W58" s="485">
        <v>1</v>
      </c>
      <c r="X58" s="318">
        <v>22</v>
      </c>
      <c r="Y58" s="485">
        <v>1</v>
      </c>
      <c r="Z58" s="318">
        <v>19</v>
      </c>
      <c r="AA58" s="485">
        <v>1</v>
      </c>
      <c r="AB58" s="318">
        <v>21</v>
      </c>
      <c r="AC58" s="318">
        <v>1</v>
      </c>
      <c r="AD58" s="318">
        <v>14</v>
      </c>
      <c r="AE58" s="318">
        <v>1</v>
      </c>
      <c r="AF58" s="318">
        <v>20</v>
      </c>
      <c r="AG58" s="497">
        <f>W58+Y58+AA58+AC58+AE58</f>
        <v>5</v>
      </c>
      <c r="AH58" s="497">
        <f>X58+Z58+AB58+AD58+AF58</f>
        <v>96</v>
      </c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497"/>
      <c r="AV58" s="497"/>
      <c r="AW58" s="497"/>
      <c r="AX58" s="497"/>
      <c r="AY58" s="497"/>
      <c r="AZ58" s="543"/>
      <c r="BA58" s="626">
        <f aca="true" t="shared" si="23" ref="BA58:BA64">U58+AG58+AU58+AV58</f>
        <v>9</v>
      </c>
      <c r="BB58" s="630">
        <f aca="true" t="shared" si="24" ref="BB58:BB64">V58+AH58+AW58+AX58</f>
        <v>178</v>
      </c>
      <c r="BC58" s="546">
        <f>C58+E58+G58+I58+K58</f>
        <v>4</v>
      </c>
      <c r="BD58" s="546">
        <f>D58+F58+H58+J58+L58</f>
        <v>78</v>
      </c>
      <c r="BE58" s="643">
        <f t="shared" si="17"/>
        <v>19.77777777777778</v>
      </c>
      <c r="BF58" s="649">
        <f t="shared" si="18"/>
        <v>157.5</v>
      </c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</row>
    <row r="59" spans="1:73" ht="15.75">
      <c r="A59" s="501">
        <v>2</v>
      </c>
      <c r="B59" s="432" t="s">
        <v>179</v>
      </c>
      <c r="C59" s="344">
        <f aca="true" t="shared" si="25" ref="C59:L59">C60+C61</f>
        <v>0</v>
      </c>
      <c r="D59" s="344">
        <f t="shared" si="25"/>
        <v>0</v>
      </c>
      <c r="E59" s="344">
        <f t="shared" si="25"/>
        <v>1</v>
      </c>
      <c r="F59" s="344">
        <f t="shared" si="25"/>
        <v>15</v>
      </c>
      <c r="G59" s="344"/>
      <c r="H59" s="344"/>
      <c r="I59" s="344">
        <f t="shared" si="25"/>
        <v>1</v>
      </c>
      <c r="J59" s="344">
        <f t="shared" si="25"/>
        <v>17</v>
      </c>
      <c r="K59" s="344">
        <f t="shared" si="25"/>
        <v>0</v>
      </c>
      <c r="L59" s="344">
        <f t="shared" si="25"/>
        <v>0</v>
      </c>
      <c r="M59" s="344">
        <f>M60+M61</f>
        <v>1</v>
      </c>
      <c r="N59" s="344">
        <f aca="true" t="shared" si="26" ref="N59:AT59">N60+N61</f>
        <v>16</v>
      </c>
      <c r="O59" s="344">
        <f t="shared" si="26"/>
        <v>1</v>
      </c>
      <c r="P59" s="344">
        <f t="shared" si="26"/>
        <v>13</v>
      </c>
      <c r="Q59" s="344">
        <f t="shared" si="26"/>
        <v>1</v>
      </c>
      <c r="R59" s="344">
        <f t="shared" si="26"/>
        <v>25</v>
      </c>
      <c r="S59" s="344">
        <f t="shared" si="26"/>
        <v>0</v>
      </c>
      <c r="T59" s="344">
        <f t="shared" si="26"/>
        <v>0</v>
      </c>
      <c r="U59" s="337">
        <f>M59+O59+Q59+S59</f>
        <v>3</v>
      </c>
      <c r="V59" s="338">
        <f>N59+P59+R59+T59</f>
        <v>54</v>
      </c>
      <c r="W59" s="344">
        <f t="shared" si="26"/>
        <v>1</v>
      </c>
      <c r="X59" s="344">
        <f t="shared" si="26"/>
        <v>15</v>
      </c>
      <c r="Y59" s="344">
        <f t="shared" si="26"/>
        <v>1</v>
      </c>
      <c r="Z59" s="344">
        <f t="shared" si="26"/>
        <v>18</v>
      </c>
      <c r="AA59" s="344">
        <f t="shared" si="26"/>
        <v>1</v>
      </c>
      <c r="AB59" s="344">
        <f t="shared" si="26"/>
        <v>8</v>
      </c>
      <c r="AC59" s="344">
        <f t="shared" si="26"/>
        <v>1</v>
      </c>
      <c r="AD59" s="344">
        <f t="shared" si="26"/>
        <v>16</v>
      </c>
      <c r="AE59" s="344">
        <f t="shared" si="26"/>
        <v>1</v>
      </c>
      <c r="AF59" s="344">
        <f t="shared" si="26"/>
        <v>8</v>
      </c>
      <c r="AG59" s="338">
        <f>W59+Y59+AA59+AC59+AE59</f>
        <v>5</v>
      </c>
      <c r="AH59" s="338">
        <f>X59+Z59+AB59+AD59+AF59</f>
        <v>65</v>
      </c>
      <c r="AI59" s="344">
        <f t="shared" si="26"/>
        <v>0</v>
      </c>
      <c r="AJ59" s="344">
        <f t="shared" si="26"/>
        <v>0</v>
      </c>
      <c r="AK59" s="344">
        <f t="shared" si="26"/>
        <v>0</v>
      </c>
      <c r="AL59" s="344">
        <f t="shared" si="26"/>
        <v>0</v>
      </c>
      <c r="AM59" s="344">
        <f t="shared" si="26"/>
        <v>0</v>
      </c>
      <c r="AN59" s="344">
        <f t="shared" si="26"/>
        <v>0</v>
      </c>
      <c r="AO59" s="344">
        <f t="shared" si="26"/>
        <v>0</v>
      </c>
      <c r="AP59" s="344">
        <f t="shared" si="26"/>
        <v>0</v>
      </c>
      <c r="AQ59" s="344">
        <f t="shared" si="26"/>
        <v>0</v>
      </c>
      <c r="AR59" s="344">
        <f t="shared" si="26"/>
        <v>0</v>
      </c>
      <c r="AS59" s="344">
        <f t="shared" si="26"/>
        <v>0</v>
      </c>
      <c r="AT59" s="344">
        <f t="shared" si="26"/>
        <v>0</v>
      </c>
      <c r="AU59" s="338">
        <f>AI59+AM59+AQ59</f>
        <v>0</v>
      </c>
      <c r="AV59" s="338">
        <f>AJ59+AN59+AR59</f>
        <v>0</v>
      </c>
      <c r="AW59" s="338">
        <f>AK59+AO59+AS59</f>
        <v>0</v>
      </c>
      <c r="AX59" s="338">
        <f>AL59+AP59+AT59</f>
        <v>0</v>
      </c>
      <c r="AY59" s="338">
        <f>AU59+AV59</f>
        <v>0</v>
      </c>
      <c r="AZ59" s="407">
        <f>AW59+AX59</f>
        <v>0</v>
      </c>
      <c r="BA59" s="627">
        <f>U59+AG59+AY59</f>
        <v>8</v>
      </c>
      <c r="BB59" s="630">
        <f>V59+AH59+AZ59</f>
        <v>119</v>
      </c>
      <c r="BC59" s="656">
        <f>BC60+BC61</f>
        <v>2</v>
      </c>
      <c r="BD59" s="344">
        <f>BD60+BD61</f>
        <v>32</v>
      </c>
      <c r="BE59" s="644">
        <f t="shared" si="17"/>
        <v>14.875</v>
      </c>
      <c r="BF59" s="674">
        <f t="shared" si="18"/>
        <v>105.5</v>
      </c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</row>
    <row r="60" spans="1:73" ht="15.75">
      <c r="A60" s="512"/>
      <c r="B60" s="442" t="s">
        <v>70</v>
      </c>
      <c r="C60" s="609"/>
      <c r="D60" s="609"/>
      <c r="E60" s="610">
        <v>1</v>
      </c>
      <c r="F60" s="610">
        <v>15</v>
      </c>
      <c r="G60" s="610"/>
      <c r="H60" s="610"/>
      <c r="I60" s="608">
        <v>1</v>
      </c>
      <c r="J60" s="608">
        <v>17</v>
      </c>
      <c r="K60" s="610"/>
      <c r="L60" s="610"/>
      <c r="M60" s="485"/>
      <c r="N60" s="318"/>
      <c r="O60" s="485">
        <v>1</v>
      </c>
      <c r="P60" s="318">
        <v>13</v>
      </c>
      <c r="Q60" s="506"/>
      <c r="R60" s="506"/>
      <c r="S60" s="506"/>
      <c r="T60" s="506"/>
      <c r="U60" s="496">
        <f aca="true" t="shared" si="27" ref="U60:V64">M60+O60+Q60+S60</f>
        <v>1</v>
      </c>
      <c r="V60" s="496">
        <f t="shared" si="27"/>
        <v>13</v>
      </c>
      <c r="W60" s="485">
        <v>1</v>
      </c>
      <c r="X60" s="318">
        <v>15</v>
      </c>
      <c r="Y60" s="506"/>
      <c r="Z60" s="506"/>
      <c r="AA60" s="485">
        <v>1</v>
      </c>
      <c r="AB60" s="318">
        <v>8</v>
      </c>
      <c r="AC60" s="506"/>
      <c r="AD60" s="506"/>
      <c r="AE60" s="318">
        <v>1</v>
      </c>
      <c r="AF60" s="318">
        <v>8</v>
      </c>
      <c r="AG60" s="497">
        <f aca="true" t="shared" si="28" ref="AG60:AH64">W60+Y60+AA60+AC60+AE60</f>
        <v>3</v>
      </c>
      <c r="AH60" s="497">
        <f t="shared" si="28"/>
        <v>31</v>
      </c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2"/>
      <c r="AU60" s="497"/>
      <c r="AV60" s="497"/>
      <c r="AW60" s="497"/>
      <c r="AX60" s="497"/>
      <c r="AY60" s="497"/>
      <c r="AZ60" s="543"/>
      <c r="BA60" s="626">
        <f t="shared" si="23"/>
        <v>4</v>
      </c>
      <c r="BB60" s="630">
        <f t="shared" si="24"/>
        <v>44</v>
      </c>
      <c r="BC60" s="546">
        <f aca="true" t="shared" si="29" ref="BC60:BD71">C60+E60+G60+I60+K60</f>
        <v>2</v>
      </c>
      <c r="BD60" s="546">
        <f t="shared" si="29"/>
        <v>32</v>
      </c>
      <c r="BE60" s="643">
        <f t="shared" si="17"/>
        <v>11</v>
      </c>
      <c r="BF60" s="649">
        <f t="shared" si="18"/>
        <v>40.75</v>
      </c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</row>
    <row r="61" spans="1:73" ht="15.75">
      <c r="A61" s="512"/>
      <c r="B61" s="443" t="s">
        <v>71</v>
      </c>
      <c r="C61" s="607"/>
      <c r="D61" s="607"/>
      <c r="E61" s="610"/>
      <c r="F61" s="610"/>
      <c r="G61" s="610"/>
      <c r="H61" s="610"/>
      <c r="I61" s="610"/>
      <c r="J61" s="610"/>
      <c r="K61" s="610"/>
      <c r="L61" s="610"/>
      <c r="M61" s="485">
        <v>1</v>
      </c>
      <c r="N61" s="318">
        <v>16</v>
      </c>
      <c r="O61" s="506"/>
      <c r="P61" s="506"/>
      <c r="Q61" s="485">
        <v>1</v>
      </c>
      <c r="R61" s="318">
        <v>25</v>
      </c>
      <c r="S61" s="506"/>
      <c r="T61" s="506"/>
      <c r="U61" s="496">
        <f t="shared" si="27"/>
        <v>2</v>
      </c>
      <c r="V61" s="496">
        <f t="shared" si="27"/>
        <v>41</v>
      </c>
      <c r="W61" s="506"/>
      <c r="X61" s="506"/>
      <c r="Y61" s="485">
        <v>1</v>
      </c>
      <c r="Z61" s="318">
        <v>18</v>
      </c>
      <c r="AA61" s="506"/>
      <c r="AB61" s="506"/>
      <c r="AC61" s="318">
        <v>1</v>
      </c>
      <c r="AD61" s="318">
        <v>16</v>
      </c>
      <c r="AE61" s="506"/>
      <c r="AF61" s="506"/>
      <c r="AG61" s="497">
        <f t="shared" si="28"/>
        <v>2</v>
      </c>
      <c r="AH61" s="497">
        <f t="shared" si="28"/>
        <v>34</v>
      </c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497"/>
      <c r="AV61" s="497"/>
      <c r="AW61" s="497"/>
      <c r="AX61" s="497"/>
      <c r="AY61" s="497"/>
      <c r="AZ61" s="543"/>
      <c r="BA61" s="626">
        <f t="shared" si="23"/>
        <v>4</v>
      </c>
      <c r="BB61" s="630">
        <f t="shared" si="24"/>
        <v>75</v>
      </c>
      <c r="BC61" s="546">
        <f t="shared" si="29"/>
        <v>0</v>
      </c>
      <c r="BD61" s="546">
        <f t="shared" si="29"/>
        <v>0</v>
      </c>
      <c r="BE61" s="643">
        <f t="shared" si="17"/>
        <v>18.75</v>
      </c>
      <c r="BF61" s="649">
        <f t="shared" si="18"/>
        <v>64.75</v>
      </c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</row>
    <row r="62" spans="1:73" ht="15.75">
      <c r="A62" s="318">
        <v>3</v>
      </c>
      <c r="B62" s="614" t="s">
        <v>180</v>
      </c>
      <c r="C62" s="651">
        <v>1</v>
      </c>
      <c r="D62" s="651">
        <v>16</v>
      </c>
      <c r="E62" s="651"/>
      <c r="F62" s="651"/>
      <c r="G62" s="651"/>
      <c r="H62" s="651"/>
      <c r="I62" s="651">
        <v>1</v>
      </c>
      <c r="J62" s="651">
        <v>14</v>
      </c>
      <c r="K62" s="651"/>
      <c r="L62" s="651"/>
      <c r="M62" s="485">
        <v>1</v>
      </c>
      <c r="N62" s="318">
        <v>19</v>
      </c>
      <c r="O62" s="485"/>
      <c r="P62" s="318"/>
      <c r="Q62" s="485">
        <v>1</v>
      </c>
      <c r="R62" s="318">
        <v>17</v>
      </c>
      <c r="S62" s="485"/>
      <c r="T62" s="318"/>
      <c r="U62" s="496">
        <f t="shared" si="27"/>
        <v>2</v>
      </c>
      <c r="V62" s="496">
        <f t="shared" si="27"/>
        <v>36</v>
      </c>
      <c r="W62" s="485">
        <v>1</v>
      </c>
      <c r="X62" s="318">
        <v>16</v>
      </c>
      <c r="Y62" s="485"/>
      <c r="Z62" s="318"/>
      <c r="AA62" s="485">
        <v>1</v>
      </c>
      <c r="AB62" s="318">
        <v>16</v>
      </c>
      <c r="AC62" s="318"/>
      <c r="AD62" s="318"/>
      <c r="AE62" s="318">
        <v>1</v>
      </c>
      <c r="AF62" s="318">
        <v>16</v>
      </c>
      <c r="AG62" s="497">
        <f t="shared" si="28"/>
        <v>3</v>
      </c>
      <c r="AH62" s="497">
        <f t="shared" si="28"/>
        <v>48</v>
      </c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497"/>
      <c r="AV62" s="497"/>
      <c r="AW62" s="497"/>
      <c r="AX62" s="497"/>
      <c r="AY62" s="497"/>
      <c r="AZ62" s="543"/>
      <c r="BA62" s="626">
        <f t="shared" si="23"/>
        <v>5</v>
      </c>
      <c r="BB62" s="630">
        <f t="shared" si="24"/>
        <v>84</v>
      </c>
      <c r="BC62" s="546">
        <f t="shared" si="29"/>
        <v>2</v>
      </c>
      <c r="BD62" s="546">
        <f t="shared" si="29"/>
        <v>30</v>
      </c>
      <c r="BE62" s="643">
        <f t="shared" si="17"/>
        <v>16.8</v>
      </c>
      <c r="BF62" s="649">
        <f t="shared" si="18"/>
        <v>75</v>
      </c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</row>
    <row r="63" spans="1:73" ht="15.75">
      <c r="A63" s="318">
        <v>4</v>
      </c>
      <c r="B63" s="612" t="s">
        <v>181</v>
      </c>
      <c r="C63" s="651"/>
      <c r="D63" s="651"/>
      <c r="E63" s="651"/>
      <c r="F63" s="651"/>
      <c r="G63" s="651">
        <v>1</v>
      </c>
      <c r="H63" s="651">
        <v>21</v>
      </c>
      <c r="I63" s="651"/>
      <c r="J63" s="651"/>
      <c r="K63" s="651">
        <v>1</v>
      </c>
      <c r="L63" s="651">
        <v>21</v>
      </c>
      <c r="M63" s="485"/>
      <c r="N63" s="318"/>
      <c r="O63" s="485">
        <v>1</v>
      </c>
      <c r="P63" s="318">
        <v>14</v>
      </c>
      <c r="Q63" s="485"/>
      <c r="R63" s="318"/>
      <c r="S63" s="485">
        <v>1</v>
      </c>
      <c r="T63" s="318">
        <v>17</v>
      </c>
      <c r="U63" s="496">
        <f t="shared" si="27"/>
        <v>2</v>
      </c>
      <c r="V63" s="496">
        <f t="shared" si="27"/>
        <v>31</v>
      </c>
      <c r="W63" s="485">
        <v>1</v>
      </c>
      <c r="X63" s="318">
        <v>18</v>
      </c>
      <c r="Y63" s="485"/>
      <c r="Z63" s="318"/>
      <c r="AA63" s="485">
        <v>1</v>
      </c>
      <c r="AB63" s="318">
        <v>19</v>
      </c>
      <c r="AC63" s="318">
        <v>1</v>
      </c>
      <c r="AD63" s="318">
        <v>16</v>
      </c>
      <c r="AE63" s="318">
        <v>1</v>
      </c>
      <c r="AF63" s="318">
        <v>17</v>
      </c>
      <c r="AG63" s="497">
        <f t="shared" si="28"/>
        <v>4</v>
      </c>
      <c r="AH63" s="497">
        <f t="shared" si="28"/>
        <v>70</v>
      </c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497"/>
      <c r="AV63" s="497"/>
      <c r="AW63" s="497"/>
      <c r="AX63" s="497"/>
      <c r="AY63" s="497"/>
      <c r="AZ63" s="543"/>
      <c r="BA63" s="626">
        <f t="shared" si="23"/>
        <v>6</v>
      </c>
      <c r="BB63" s="630">
        <f t="shared" si="24"/>
        <v>101</v>
      </c>
      <c r="BC63" s="546">
        <f t="shared" si="29"/>
        <v>2</v>
      </c>
      <c r="BD63" s="546">
        <f t="shared" si="29"/>
        <v>42</v>
      </c>
      <c r="BE63" s="643">
        <f t="shared" si="17"/>
        <v>16.833333333333332</v>
      </c>
      <c r="BF63" s="649">
        <f t="shared" si="18"/>
        <v>93.25</v>
      </c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</row>
    <row r="64" spans="1:73" ht="15.75">
      <c r="A64" s="318">
        <v>5</v>
      </c>
      <c r="B64" s="614" t="s">
        <v>205</v>
      </c>
      <c r="C64" s="651"/>
      <c r="D64" s="651"/>
      <c r="E64" s="651">
        <v>1</v>
      </c>
      <c r="F64" s="651">
        <v>23</v>
      </c>
      <c r="G64" s="651"/>
      <c r="H64" s="651"/>
      <c r="I64" s="651">
        <v>1</v>
      </c>
      <c r="J64" s="651">
        <v>22</v>
      </c>
      <c r="K64" s="651"/>
      <c r="L64" s="651"/>
      <c r="M64" s="485">
        <v>1</v>
      </c>
      <c r="N64" s="318">
        <v>15</v>
      </c>
      <c r="O64" s="485">
        <v>1</v>
      </c>
      <c r="P64" s="318">
        <v>16</v>
      </c>
      <c r="Q64" s="485"/>
      <c r="R64" s="318"/>
      <c r="S64" s="485">
        <v>1</v>
      </c>
      <c r="T64" s="318">
        <v>24</v>
      </c>
      <c r="U64" s="496">
        <f t="shared" si="27"/>
        <v>3</v>
      </c>
      <c r="V64" s="496">
        <f t="shared" si="27"/>
        <v>55</v>
      </c>
      <c r="W64" s="485"/>
      <c r="X64" s="318"/>
      <c r="Y64" s="485">
        <v>1</v>
      </c>
      <c r="Z64" s="318">
        <v>17</v>
      </c>
      <c r="AA64" s="485"/>
      <c r="AB64" s="318"/>
      <c r="AC64" s="318">
        <v>1</v>
      </c>
      <c r="AD64" s="318">
        <v>13</v>
      </c>
      <c r="AE64" s="318">
        <v>1</v>
      </c>
      <c r="AF64" s="318">
        <v>12</v>
      </c>
      <c r="AG64" s="497">
        <f t="shared" si="28"/>
        <v>3</v>
      </c>
      <c r="AH64" s="497">
        <f t="shared" si="28"/>
        <v>42</v>
      </c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497"/>
      <c r="AV64" s="497"/>
      <c r="AW64" s="497"/>
      <c r="AX64" s="497"/>
      <c r="AY64" s="497"/>
      <c r="AZ64" s="543"/>
      <c r="BA64" s="626">
        <f t="shared" si="23"/>
        <v>6</v>
      </c>
      <c r="BB64" s="630">
        <f t="shared" si="24"/>
        <v>97</v>
      </c>
      <c r="BC64" s="546">
        <f t="shared" si="29"/>
        <v>2</v>
      </c>
      <c r="BD64" s="546">
        <f t="shared" si="29"/>
        <v>45</v>
      </c>
      <c r="BE64" s="643">
        <f t="shared" si="17"/>
        <v>16.166666666666668</v>
      </c>
      <c r="BF64" s="649">
        <f t="shared" si="18"/>
        <v>83.25</v>
      </c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</row>
    <row r="65" spans="1:73" ht="15.75">
      <c r="A65" s="712" t="s">
        <v>210</v>
      </c>
      <c r="B65" s="713"/>
      <c r="C65" s="359">
        <f>C58+C59+C62+C63+C64</f>
        <v>1</v>
      </c>
      <c r="D65" s="359">
        <f aca="true" t="shared" si="30" ref="D65:AP65">D58+D59+D62+D63+D64</f>
        <v>16</v>
      </c>
      <c r="E65" s="359">
        <f t="shared" si="30"/>
        <v>3</v>
      </c>
      <c r="F65" s="359">
        <f t="shared" si="30"/>
        <v>62</v>
      </c>
      <c r="G65" s="359">
        <f t="shared" si="30"/>
        <v>2</v>
      </c>
      <c r="H65" s="359">
        <f t="shared" si="30"/>
        <v>35</v>
      </c>
      <c r="I65" s="359">
        <f t="shared" si="30"/>
        <v>4</v>
      </c>
      <c r="J65" s="359">
        <f t="shared" si="30"/>
        <v>73</v>
      </c>
      <c r="K65" s="359">
        <f t="shared" si="30"/>
        <v>2</v>
      </c>
      <c r="L65" s="359">
        <f t="shared" si="30"/>
        <v>41</v>
      </c>
      <c r="M65" s="359">
        <f t="shared" si="30"/>
        <v>4</v>
      </c>
      <c r="N65" s="359">
        <f t="shared" si="30"/>
        <v>71</v>
      </c>
      <c r="O65" s="359">
        <f t="shared" si="30"/>
        <v>4</v>
      </c>
      <c r="P65" s="359">
        <f t="shared" si="30"/>
        <v>64</v>
      </c>
      <c r="Q65" s="359">
        <f t="shared" si="30"/>
        <v>3</v>
      </c>
      <c r="R65" s="359">
        <f t="shared" si="30"/>
        <v>60</v>
      </c>
      <c r="S65" s="359">
        <f t="shared" si="30"/>
        <v>3</v>
      </c>
      <c r="T65" s="359">
        <f t="shared" si="30"/>
        <v>63</v>
      </c>
      <c r="U65" s="359">
        <f>U58+U59+U62+U63+U64</f>
        <v>14</v>
      </c>
      <c r="V65" s="359">
        <f t="shared" si="30"/>
        <v>258</v>
      </c>
      <c r="W65" s="359">
        <f t="shared" si="30"/>
        <v>4</v>
      </c>
      <c r="X65" s="359">
        <f t="shared" si="30"/>
        <v>71</v>
      </c>
      <c r="Y65" s="359">
        <f t="shared" si="30"/>
        <v>3</v>
      </c>
      <c r="Z65" s="359">
        <f t="shared" si="30"/>
        <v>54</v>
      </c>
      <c r="AA65" s="359">
        <f t="shared" si="30"/>
        <v>4</v>
      </c>
      <c r="AB65" s="359">
        <f t="shared" si="30"/>
        <v>64</v>
      </c>
      <c r="AC65" s="359">
        <f t="shared" si="30"/>
        <v>4</v>
      </c>
      <c r="AD65" s="359">
        <f t="shared" si="30"/>
        <v>59</v>
      </c>
      <c r="AE65" s="359">
        <f t="shared" si="30"/>
        <v>5</v>
      </c>
      <c r="AF65" s="359">
        <f t="shared" si="30"/>
        <v>73</v>
      </c>
      <c r="AG65" s="359">
        <f t="shared" si="30"/>
        <v>20</v>
      </c>
      <c r="AH65" s="359">
        <f t="shared" si="30"/>
        <v>321</v>
      </c>
      <c r="AI65" s="359">
        <f t="shared" si="30"/>
        <v>0</v>
      </c>
      <c r="AJ65" s="359">
        <f t="shared" si="30"/>
        <v>0</v>
      </c>
      <c r="AK65" s="359">
        <f t="shared" si="30"/>
        <v>0</v>
      </c>
      <c r="AL65" s="359">
        <f t="shared" si="30"/>
        <v>0</v>
      </c>
      <c r="AM65" s="359">
        <f t="shared" si="30"/>
        <v>0</v>
      </c>
      <c r="AN65" s="359">
        <f t="shared" si="30"/>
        <v>0</v>
      </c>
      <c r="AO65" s="359">
        <f t="shared" si="30"/>
        <v>0</v>
      </c>
      <c r="AP65" s="359">
        <f t="shared" si="30"/>
        <v>0</v>
      </c>
      <c r="AQ65" s="359">
        <f>AQ58+AQ59+AQ62+AQ63+AQ64</f>
        <v>0</v>
      </c>
      <c r="AR65" s="359">
        <f aca="true" t="shared" si="31" ref="AR65:BD65">AR58+AR59+AR62+AR63+AR64</f>
        <v>0</v>
      </c>
      <c r="AS65" s="359">
        <f t="shared" si="31"/>
        <v>0</v>
      </c>
      <c r="AT65" s="359">
        <f t="shared" si="31"/>
        <v>0</v>
      </c>
      <c r="AU65" s="359">
        <f t="shared" si="31"/>
        <v>0</v>
      </c>
      <c r="AV65" s="359">
        <f t="shared" si="31"/>
        <v>0</v>
      </c>
      <c r="AW65" s="359">
        <f t="shared" si="31"/>
        <v>0</v>
      </c>
      <c r="AX65" s="359">
        <f t="shared" si="31"/>
        <v>0</v>
      </c>
      <c r="AY65" s="359">
        <f t="shared" si="31"/>
        <v>0</v>
      </c>
      <c r="AZ65" s="619">
        <f t="shared" si="31"/>
        <v>0</v>
      </c>
      <c r="BA65" s="628">
        <f t="shared" si="31"/>
        <v>34</v>
      </c>
      <c r="BB65" s="631">
        <f t="shared" si="31"/>
        <v>579</v>
      </c>
      <c r="BC65" s="657">
        <f>BC58+BC59+BC62+BC63+BC64</f>
        <v>12</v>
      </c>
      <c r="BD65" s="631">
        <f t="shared" si="31"/>
        <v>227</v>
      </c>
      <c r="BE65" s="645">
        <f t="shared" si="17"/>
        <v>17.029411764705884</v>
      </c>
      <c r="BF65" s="677">
        <v>515</v>
      </c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</row>
    <row r="66" spans="1:73" ht="15.75">
      <c r="A66" s="319"/>
      <c r="B66" s="431"/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362" t="s">
        <v>184</v>
      </c>
      <c r="V66" s="338"/>
      <c r="W66" s="335"/>
      <c r="X66" s="336"/>
      <c r="Y66" s="668"/>
      <c r="Z66" s="668"/>
      <c r="AA66" s="668"/>
      <c r="AB66" s="668"/>
      <c r="AC66" s="668"/>
      <c r="AD66" s="668"/>
      <c r="AE66" s="668"/>
      <c r="AF66" s="668"/>
      <c r="AG66" s="359"/>
      <c r="AH66" s="359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359"/>
      <c r="AV66" s="359"/>
      <c r="AW66" s="359"/>
      <c r="AX66" s="359"/>
      <c r="AY66" s="359"/>
      <c r="AZ66" s="619"/>
      <c r="BA66" s="626"/>
      <c r="BB66" s="630"/>
      <c r="BC66" s="670"/>
      <c r="BD66" s="669"/>
      <c r="BE66" s="671"/>
      <c r="BF66" s="678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</row>
    <row r="67" spans="1:73" ht="15.75">
      <c r="A67" s="319">
        <v>1</v>
      </c>
      <c r="B67" s="431" t="s">
        <v>225</v>
      </c>
      <c r="C67" s="668"/>
      <c r="D67" s="668"/>
      <c r="E67" s="668"/>
      <c r="F67" s="668"/>
      <c r="G67" s="668"/>
      <c r="H67" s="668"/>
      <c r="I67" s="668"/>
      <c r="J67" s="668"/>
      <c r="K67" s="668"/>
      <c r="L67" s="668"/>
      <c r="M67" s="668">
        <v>1</v>
      </c>
      <c r="N67" s="668">
        <v>9</v>
      </c>
      <c r="O67" s="668"/>
      <c r="P67" s="668"/>
      <c r="Q67" s="668"/>
      <c r="R67" s="668"/>
      <c r="S67" s="668">
        <v>1</v>
      </c>
      <c r="T67" s="668">
        <v>11</v>
      </c>
      <c r="U67" s="496">
        <f>M67+O67+Q67+S67</f>
        <v>2</v>
      </c>
      <c r="V67" s="496">
        <f>N67+P67+R67+T67</f>
        <v>20</v>
      </c>
      <c r="W67" s="668"/>
      <c r="X67" s="668"/>
      <c r="Y67" s="668"/>
      <c r="Z67" s="668"/>
      <c r="AA67" s="668"/>
      <c r="AB67" s="668"/>
      <c r="AC67" s="668"/>
      <c r="AD67" s="668"/>
      <c r="AE67" s="668"/>
      <c r="AF67" s="668"/>
      <c r="AG67" s="359"/>
      <c r="AH67" s="359"/>
      <c r="AI67" s="668"/>
      <c r="AJ67" s="668"/>
      <c r="AK67" s="668"/>
      <c r="AL67" s="668"/>
      <c r="AM67" s="668"/>
      <c r="AN67" s="668"/>
      <c r="AO67" s="668"/>
      <c r="AP67" s="668"/>
      <c r="AQ67" s="668"/>
      <c r="AR67" s="668"/>
      <c r="AS67" s="668"/>
      <c r="AT67" s="668"/>
      <c r="AU67" s="359"/>
      <c r="AV67" s="359"/>
      <c r="AW67" s="359"/>
      <c r="AX67" s="359"/>
      <c r="AY67" s="359"/>
      <c r="AZ67" s="619"/>
      <c r="BA67" s="626">
        <f>U67+AG67+AU67+AV67</f>
        <v>2</v>
      </c>
      <c r="BB67" s="630">
        <f>V67+AH67+AW67+AX67</f>
        <v>20</v>
      </c>
      <c r="BC67" s="546">
        <f>C67+E67+G67+I67+K67</f>
        <v>0</v>
      </c>
      <c r="BD67" s="546">
        <f>D67+F67+H67+J67+L67</f>
        <v>0</v>
      </c>
      <c r="BE67" s="643">
        <f>BB67/BA67</f>
        <v>10</v>
      </c>
      <c r="BF67" s="649">
        <f>(V67*0.75)+(AH67*1)+((AX67+AW67)*1.22)</f>
        <v>15</v>
      </c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</row>
    <row r="68" spans="1:73" ht="14.25">
      <c r="A68" s="374">
        <v>1</v>
      </c>
      <c r="B68" s="436" t="s">
        <v>51</v>
      </c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>
        <f>SUM(M67)</f>
        <v>1</v>
      </c>
      <c r="N68" s="359">
        <f aca="true" t="shared" si="32" ref="N68:BF68">SUM(N67)</f>
        <v>9</v>
      </c>
      <c r="O68" s="359">
        <f t="shared" si="32"/>
        <v>0</v>
      </c>
      <c r="P68" s="359">
        <f t="shared" si="32"/>
        <v>0</v>
      </c>
      <c r="Q68" s="359">
        <f t="shared" si="32"/>
        <v>0</v>
      </c>
      <c r="R68" s="359">
        <f t="shared" si="32"/>
        <v>0</v>
      </c>
      <c r="S68" s="359">
        <f t="shared" si="32"/>
        <v>1</v>
      </c>
      <c r="T68" s="359">
        <f t="shared" si="32"/>
        <v>11</v>
      </c>
      <c r="U68" s="359">
        <f t="shared" si="32"/>
        <v>2</v>
      </c>
      <c r="V68" s="359">
        <f t="shared" si="32"/>
        <v>20</v>
      </c>
      <c r="W68" s="359">
        <f t="shared" si="32"/>
        <v>0</v>
      </c>
      <c r="X68" s="359">
        <f t="shared" si="32"/>
        <v>0</v>
      </c>
      <c r="Y68" s="359">
        <f t="shared" si="32"/>
        <v>0</v>
      </c>
      <c r="Z68" s="359">
        <f t="shared" si="32"/>
        <v>0</v>
      </c>
      <c r="AA68" s="359">
        <f t="shared" si="32"/>
        <v>0</v>
      </c>
      <c r="AB68" s="359">
        <f t="shared" si="32"/>
        <v>0</v>
      </c>
      <c r="AC68" s="359">
        <f t="shared" si="32"/>
        <v>0</v>
      </c>
      <c r="AD68" s="359">
        <f t="shared" si="32"/>
        <v>0</v>
      </c>
      <c r="AE68" s="359">
        <f t="shared" si="32"/>
        <v>0</v>
      </c>
      <c r="AF68" s="359">
        <f t="shared" si="32"/>
        <v>0</v>
      </c>
      <c r="AG68" s="359">
        <f t="shared" si="32"/>
        <v>0</v>
      </c>
      <c r="AH68" s="359">
        <f t="shared" si="32"/>
        <v>0</v>
      </c>
      <c r="AI68" s="359">
        <f t="shared" si="32"/>
        <v>0</v>
      </c>
      <c r="AJ68" s="359">
        <f t="shared" si="32"/>
        <v>0</v>
      </c>
      <c r="AK68" s="359">
        <f t="shared" si="32"/>
        <v>0</v>
      </c>
      <c r="AL68" s="359">
        <f t="shared" si="32"/>
        <v>0</v>
      </c>
      <c r="AM68" s="359">
        <f t="shared" si="32"/>
        <v>0</v>
      </c>
      <c r="AN68" s="359">
        <f t="shared" si="32"/>
        <v>0</v>
      </c>
      <c r="AO68" s="359">
        <f t="shared" si="32"/>
        <v>0</v>
      </c>
      <c r="AP68" s="359">
        <f t="shared" si="32"/>
        <v>0</v>
      </c>
      <c r="AQ68" s="359">
        <f t="shared" si="32"/>
        <v>0</v>
      </c>
      <c r="AR68" s="359">
        <f t="shared" si="32"/>
        <v>0</v>
      </c>
      <c r="AS68" s="359">
        <f t="shared" si="32"/>
        <v>0</v>
      </c>
      <c r="AT68" s="359">
        <f t="shared" si="32"/>
        <v>0</v>
      </c>
      <c r="AU68" s="359">
        <f t="shared" si="32"/>
        <v>0</v>
      </c>
      <c r="AV68" s="359">
        <f t="shared" si="32"/>
        <v>0</v>
      </c>
      <c r="AW68" s="359">
        <f t="shared" si="32"/>
        <v>0</v>
      </c>
      <c r="AX68" s="359">
        <f t="shared" si="32"/>
        <v>0</v>
      </c>
      <c r="AY68" s="359">
        <f t="shared" si="32"/>
        <v>0</v>
      </c>
      <c r="AZ68" s="359">
        <f t="shared" si="32"/>
        <v>0</v>
      </c>
      <c r="BA68" s="359">
        <f t="shared" si="32"/>
        <v>2</v>
      </c>
      <c r="BB68" s="359">
        <f t="shared" si="32"/>
        <v>20</v>
      </c>
      <c r="BC68" s="359">
        <f t="shared" si="32"/>
        <v>0</v>
      </c>
      <c r="BD68" s="359">
        <f t="shared" si="32"/>
        <v>0</v>
      </c>
      <c r="BE68" s="619">
        <f t="shared" si="32"/>
        <v>10</v>
      </c>
      <c r="BF68" s="675">
        <f t="shared" si="32"/>
        <v>15</v>
      </c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</row>
    <row r="69" spans="1:73" ht="12.75" customHeight="1">
      <c r="A69" s="318"/>
      <c r="B69" s="431"/>
      <c r="C69" s="591"/>
      <c r="D69" s="591"/>
      <c r="E69" s="590"/>
      <c r="F69" s="590"/>
      <c r="G69" s="590"/>
      <c r="H69" s="590"/>
      <c r="I69" s="590"/>
      <c r="J69" s="590"/>
      <c r="K69" s="590"/>
      <c r="L69" s="590"/>
      <c r="M69" s="485"/>
      <c r="N69" s="318"/>
      <c r="O69" s="485"/>
      <c r="P69" s="318"/>
      <c r="Q69" s="485"/>
      <c r="R69" s="318"/>
      <c r="S69" s="485"/>
      <c r="T69" s="318"/>
      <c r="U69" s="517" t="s">
        <v>226</v>
      </c>
      <c r="V69" s="497"/>
      <c r="W69" s="485"/>
      <c r="X69" s="318"/>
      <c r="Y69" s="485"/>
      <c r="Z69" s="318"/>
      <c r="AA69" s="485"/>
      <c r="AB69" s="318"/>
      <c r="AC69" s="318"/>
      <c r="AD69" s="318"/>
      <c r="AE69" s="318"/>
      <c r="AF69" s="318"/>
      <c r="AG69" s="497"/>
      <c r="AH69" s="497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497"/>
      <c r="AV69" s="497"/>
      <c r="AW69" s="497"/>
      <c r="AX69" s="497"/>
      <c r="AY69" s="497"/>
      <c r="AZ69" s="543"/>
      <c r="BA69" s="626"/>
      <c r="BB69" s="630"/>
      <c r="BC69" s="546">
        <f t="shared" si="29"/>
        <v>0</v>
      </c>
      <c r="BD69" s="546">
        <f t="shared" si="29"/>
        <v>0</v>
      </c>
      <c r="BE69" s="643"/>
      <c r="BF69" s="649">
        <f t="shared" si="18"/>
        <v>0</v>
      </c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</row>
    <row r="70" spans="1:73" ht="12.75" customHeight="1">
      <c r="A70" s="318">
        <v>1</v>
      </c>
      <c r="B70" s="444" t="s">
        <v>110</v>
      </c>
      <c r="C70" s="651">
        <v>1</v>
      </c>
      <c r="D70" s="651">
        <v>23</v>
      </c>
      <c r="E70" s="651"/>
      <c r="F70" s="651"/>
      <c r="G70" s="651"/>
      <c r="H70" s="651"/>
      <c r="I70" s="651">
        <v>1</v>
      </c>
      <c r="J70" s="651">
        <v>25</v>
      </c>
      <c r="K70" s="651"/>
      <c r="L70" s="651"/>
      <c r="M70" s="485">
        <v>1</v>
      </c>
      <c r="N70" s="318">
        <v>19</v>
      </c>
      <c r="O70" s="485">
        <v>1</v>
      </c>
      <c r="P70" s="318">
        <v>13</v>
      </c>
      <c r="Q70" s="485">
        <v>1</v>
      </c>
      <c r="R70" s="318">
        <v>19</v>
      </c>
      <c r="S70" s="485">
        <v>1</v>
      </c>
      <c r="T70" s="318">
        <v>15</v>
      </c>
      <c r="U70" s="496">
        <f>M70+O70+Q70+S70</f>
        <v>4</v>
      </c>
      <c r="V70" s="497">
        <f>N70+P70+R70+T70</f>
        <v>66</v>
      </c>
      <c r="W70" s="485"/>
      <c r="X70" s="318"/>
      <c r="Y70" s="485"/>
      <c r="Z70" s="318"/>
      <c r="AA70" s="485"/>
      <c r="AB70" s="318"/>
      <c r="AC70" s="318"/>
      <c r="AD70" s="318"/>
      <c r="AE70" s="318"/>
      <c r="AF70" s="318"/>
      <c r="AG70" s="497"/>
      <c r="AH70" s="497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497"/>
      <c r="AV70" s="497"/>
      <c r="AW70" s="497"/>
      <c r="AX70" s="497"/>
      <c r="AY70" s="497"/>
      <c r="AZ70" s="543"/>
      <c r="BA70" s="626">
        <f>U70+AG70+AU70+AV70</f>
        <v>4</v>
      </c>
      <c r="BB70" s="630">
        <f>V70+AH70+AW70+AX70</f>
        <v>66</v>
      </c>
      <c r="BC70" s="546">
        <f t="shared" si="29"/>
        <v>2</v>
      </c>
      <c r="BD70" s="546">
        <f t="shared" si="29"/>
        <v>48</v>
      </c>
      <c r="BE70" s="643">
        <f t="shared" si="17"/>
        <v>16.5</v>
      </c>
      <c r="BF70" s="649">
        <f t="shared" si="18"/>
        <v>49.5</v>
      </c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</row>
    <row r="71" spans="1:73" ht="15.75">
      <c r="A71" s="318">
        <v>2</v>
      </c>
      <c r="B71" s="381" t="s">
        <v>112</v>
      </c>
      <c r="C71" s="651">
        <v>2</v>
      </c>
      <c r="D71" s="651">
        <v>38</v>
      </c>
      <c r="E71" s="651"/>
      <c r="F71" s="651"/>
      <c r="G71" s="651"/>
      <c r="H71" s="651"/>
      <c r="I71" s="651"/>
      <c r="J71" s="651"/>
      <c r="K71" s="651"/>
      <c r="L71" s="651"/>
      <c r="M71" s="485">
        <v>1</v>
      </c>
      <c r="N71" s="318">
        <v>14</v>
      </c>
      <c r="O71" s="485"/>
      <c r="P71" s="318"/>
      <c r="Q71" s="485">
        <v>1</v>
      </c>
      <c r="R71" s="318">
        <v>16</v>
      </c>
      <c r="S71" s="485"/>
      <c r="T71" s="318"/>
      <c r="U71" s="496">
        <f>M71+O71+Q71+S71</f>
        <v>2</v>
      </c>
      <c r="V71" s="497">
        <f>N71+P71+R71+T71</f>
        <v>30</v>
      </c>
      <c r="W71" s="485"/>
      <c r="X71" s="318"/>
      <c r="Y71" s="485"/>
      <c r="Z71" s="318"/>
      <c r="AA71" s="485"/>
      <c r="AB71" s="318"/>
      <c r="AC71" s="318"/>
      <c r="AD71" s="318"/>
      <c r="AE71" s="318"/>
      <c r="AF71" s="318"/>
      <c r="AG71" s="497"/>
      <c r="AH71" s="497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497"/>
      <c r="AV71" s="497"/>
      <c r="AW71" s="497"/>
      <c r="AX71" s="497"/>
      <c r="AY71" s="497"/>
      <c r="AZ71" s="543"/>
      <c r="BA71" s="626">
        <f>U71+AG71+AU71+AV71</f>
        <v>2</v>
      </c>
      <c r="BB71" s="630">
        <f>V71+AH71+AW71+AX71</f>
        <v>30</v>
      </c>
      <c r="BC71" s="546">
        <f t="shared" si="29"/>
        <v>2</v>
      </c>
      <c r="BD71" s="546">
        <f t="shared" si="29"/>
        <v>38</v>
      </c>
      <c r="BE71" s="643">
        <f t="shared" si="17"/>
        <v>15</v>
      </c>
      <c r="BF71" s="649">
        <f t="shared" si="18"/>
        <v>22.5</v>
      </c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</row>
    <row r="72" spans="1:58" s="552" customFormat="1" ht="16.5" thickBot="1">
      <c r="A72" s="714" t="s">
        <v>209</v>
      </c>
      <c r="B72" s="715"/>
      <c r="C72" s="633">
        <f aca="true" t="shared" si="33" ref="C72:BD72">SUM(C70:C71)</f>
        <v>3</v>
      </c>
      <c r="D72" s="633">
        <f t="shared" si="33"/>
        <v>61</v>
      </c>
      <c r="E72" s="633">
        <f t="shared" si="33"/>
        <v>0</v>
      </c>
      <c r="F72" s="633">
        <f t="shared" si="33"/>
        <v>0</v>
      </c>
      <c r="G72" s="633">
        <f t="shared" si="33"/>
        <v>0</v>
      </c>
      <c r="H72" s="633">
        <f t="shared" si="33"/>
        <v>0</v>
      </c>
      <c r="I72" s="633">
        <f t="shared" si="33"/>
        <v>1</v>
      </c>
      <c r="J72" s="633">
        <f t="shared" si="33"/>
        <v>25</v>
      </c>
      <c r="K72" s="633">
        <f t="shared" si="33"/>
        <v>0</v>
      </c>
      <c r="L72" s="633">
        <f t="shared" si="33"/>
        <v>0</v>
      </c>
      <c r="M72" s="633">
        <f t="shared" si="33"/>
        <v>2</v>
      </c>
      <c r="N72" s="633">
        <f t="shared" si="33"/>
        <v>33</v>
      </c>
      <c r="O72" s="633">
        <f t="shared" si="33"/>
        <v>1</v>
      </c>
      <c r="P72" s="633">
        <f t="shared" si="33"/>
        <v>13</v>
      </c>
      <c r="Q72" s="633">
        <f t="shared" si="33"/>
        <v>2</v>
      </c>
      <c r="R72" s="633">
        <f t="shared" si="33"/>
        <v>35</v>
      </c>
      <c r="S72" s="633">
        <f t="shared" si="33"/>
        <v>1</v>
      </c>
      <c r="T72" s="633">
        <f t="shared" si="33"/>
        <v>15</v>
      </c>
      <c r="U72" s="633">
        <f t="shared" si="33"/>
        <v>6</v>
      </c>
      <c r="V72" s="633">
        <f t="shared" si="33"/>
        <v>96</v>
      </c>
      <c r="W72" s="633">
        <f t="shared" si="33"/>
        <v>0</v>
      </c>
      <c r="X72" s="633">
        <f t="shared" si="33"/>
        <v>0</v>
      </c>
      <c r="Y72" s="633">
        <f t="shared" si="33"/>
        <v>0</v>
      </c>
      <c r="Z72" s="633">
        <f t="shared" si="33"/>
        <v>0</v>
      </c>
      <c r="AA72" s="633">
        <f t="shared" si="33"/>
        <v>0</v>
      </c>
      <c r="AB72" s="633">
        <f t="shared" si="33"/>
        <v>0</v>
      </c>
      <c r="AC72" s="633">
        <f t="shared" si="33"/>
        <v>0</v>
      </c>
      <c r="AD72" s="633">
        <f t="shared" si="33"/>
        <v>0</v>
      </c>
      <c r="AE72" s="633">
        <f t="shared" si="33"/>
        <v>0</v>
      </c>
      <c r="AF72" s="633">
        <f t="shared" si="33"/>
        <v>0</v>
      </c>
      <c r="AG72" s="633">
        <f t="shared" si="33"/>
        <v>0</v>
      </c>
      <c r="AH72" s="633">
        <f t="shared" si="33"/>
        <v>0</v>
      </c>
      <c r="AI72" s="633">
        <f t="shared" si="33"/>
        <v>0</v>
      </c>
      <c r="AJ72" s="633">
        <f t="shared" si="33"/>
        <v>0</v>
      </c>
      <c r="AK72" s="633">
        <f t="shared" si="33"/>
        <v>0</v>
      </c>
      <c r="AL72" s="633">
        <f t="shared" si="33"/>
        <v>0</v>
      </c>
      <c r="AM72" s="633">
        <f t="shared" si="33"/>
        <v>0</v>
      </c>
      <c r="AN72" s="633">
        <f t="shared" si="33"/>
        <v>0</v>
      </c>
      <c r="AO72" s="633">
        <f t="shared" si="33"/>
        <v>0</v>
      </c>
      <c r="AP72" s="633">
        <f t="shared" si="33"/>
        <v>0</v>
      </c>
      <c r="AQ72" s="633">
        <f t="shared" si="33"/>
        <v>0</v>
      </c>
      <c r="AR72" s="633">
        <f t="shared" si="33"/>
        <v>0</v>
      </c>
      <c r="AS72" s="633">
        <f t="shared" si="33"/>
        <v>0</v>
      </c>
      <c r="AT72" s="633">
        <f t="shared" si="33"/>
        <v>0</v>
      </c>
      <c r="AU72" s="633">
        <f t="shared" si="33"/>
        <v>0</v>
      </c>
      <c r="AV72" s="633">
        <f t="shared" si="33"/>
        <v>0</v>
      </c>
      <c r="AW72" s="633">
        <f t="shared" si="33"/>
        <v>0</v>
      </c>
      <c r="AX72" s="633">
        <f t="shared" si="33"/>
        <v>0</v>
      </c>
      <c r="AY72" s="633">
        <f t="shared" si="33"/>
        <v>0</v>
      </c>
      <c r="AZ72" s="634">
        <f t="shared" si="33"/>
        <v>0</v>
      </c>
      <c r="BA72" s="635">
        <f t="shared" si="33"/>
        <v>6</v>
      </c>
      <c r="BB72" s="636">
        <f t="shared" si="33"/>
        <v>96</v>
      </c>
      <c r="BC72" s="637">
        <f t="shared" si="33"/>
        <v>4</v>
      </c>
      <c r="BD72" s="633">
        <f t="shared" si="33"/>
        <v>86</v>
      </c>
      <c r="BE72" s="647">
        <f t="shared" si="17"/>
        <v>16</v>
      </c>
      <c r="BF72" s="679">
        <v>73</v>
      </c>
    </row>
    <row r="73" spans="1:58" s="42" customFormat="1" ht="27.75" customHeight="1" thickBot="1">
      <c r="A73" s="692" t="s">
        <v>224</v>
      </c>
      <c r="B73" s="693"/>
      <c r="C73" s="638">
        <f>C72+C68+C65+C56+C23</f>
        <v>5</v>
      </c>
      <c r="D73" s="638">
        <f aca="true" t="shared" si="34" ref="D73:AZ73">D72+D68+D65+D56+D23</f>
        <v>97</v>
      </c>
      <c r="E73" s="638">
        <f t="shared" si="34"/>
        <v>3</v>
      </c>
      <c r="F73" s="638">
        <f t="shared" si="34"/>
        <v>62</v>
      </c>
      <c r="G73" s="638">
        <f t="shared" si="34"/>
        <v>2</v>
      </c>
      <c r="H73" s="638">
        <f t="shared" si="34"/>
        <v>35</v>
      </c>
      <c r="I73" s="638">
        <f t="shared" si="34"/>
        <v>5</v>
      </c>
      <c r="J73" s="638">
        <f t="shared" si="34"/>
        <v>98</v>
      </c>
      <c r="K73" s="638">
        <f t="shared" si="34"/>
        <v>2</v>
      </c>
      <c r="L73" s="638">
        <f t="shared" si="34"/>
        <v>41</v>
      </c>
      <c r="M73" s="638">
        <f t="shared" si="34"/>
        <v>56</v>
      </c>
      <c r="N73" s="638">
        <f t="shared" si="34"/>
        <v>1172</v>
      </c>
      <c r="O73" s="638">
        <f t="shared" si="34"/>
        <v>52</v>
      </c>
      <c r="P73" s="638">
        <f t="shared" si="34"/>
        <v>1114</v>
      </c>
      <c r="Q73" s="638">
        <f t="shared" si="34"/>
        <v>47</v>
      </c>
      <c r="R73" s="638">
        <f t="shared" si="34"/>
        <v>1025</v>
      </c>
      <c r="S73" s="638">
        <f t="shared" si="34"/>
        <v>51</v>
      </c>
      <c r="T73" s="638">
        <f t="shared" si="34"/>
        <v>1124</v>
      </c>
      <c r="U73" s="638">
        <f t="shared" si="34"/>
        <v>206</v>
      </c>
      <c r="V73" s="638">
        <f t="shared" si="34"/>
        <v>4435</v>
      </c>
      <c r="W73" s="638">
        <f t="shared" si="34"/>
        <v>50</v>
      </c>
      <c r="X73" s="638">
        <f t="shared" si="34"/>
        <v>1117</v>
      </c>
      <c r="Y73" s="638">
        <f t="shared" si="34"/>
        <v>51</v>
      </c>
      <c r="Z73" s="638">
        <f t="shared" si="34"/>
        <v>1092</v>
      </c>
      <c r="AA73" s="638">
        <f t="shared" si="34"/>
        <v>56</v>
      </c>
      <c r="AB73" s="638">
        <f t="shared" si="34"/>
        <v>1160</v>
      </c>
      <c r="AC73" s="638">
        <f t="shared" si="34"/>
        <v>52</v>
      </c>
      <c r="AD73" s="638">
        <f t="shared" si="34"/>
        <v>1013</v>
      </c>
      <c r="AE73" s="638">
        <f t="shared" si="34"/>
        <v>57</v>
      </c>
      <c r="AF73" s="638">
        <f t="shared" si="34"/>
        <v>1141</v>
      </c>
      <c r="AG73" s="638">
        <f t="shared" si="34"/>
        <v>266</v>
      </c>
      <c r="AH73" s="638">
        <f t="shared" si="34"/>
        <v>5523</v>
      </c>
      <c r="AI73" s="638">
        <f t="shared" si="34"/>
        <v>4</v>
      </c>
      <c r="AJ73" s="638">
        <f t="shared" si="34"/>
        <v>8</v>
      </c>
      <c r="AK73" s="638">
        <f t="shared" si="34"/>
        <v>82</v>
      </c>
      <c r="AL73" s="638">
        <f t="shared" si="34"/>
        <v>189</v>
      </c>
      <c r="AM73" s="638">
        <f t="shared" si="34"/>
        <v>4</v>
      </c>
      <c r="AN73" s="638">
        <f t="shared" si="34"/>
        <v>5</v>
      </c>
      <c r="AO73" s="638">
        <f t="shared" si="34"/>
        <v>79</v>
      </c>
      <c r="AP73" s="638">
        <f t="shared" si="34"/>
        <v>128</v>
      </c>
      <c r="AQ73" s="638">
        <f t="shared" si="34"/>
        <v>5</v>
      </c>
      <c r="AR73" s="638">
        <f t="shared" si="34"/>
        <v>6</v>
      </c>
      <c r="AS73" s="638">
        <f t="shared" si="34"/>
        <v>75</v>
      </c>
      <c r="AT73" s="638">
        <f t="shared" si="34"/>
        <v>138</v>
      </c>
      <c r="AU73" s="638">
        <f t="shared" si="34"/>
        <v>13</v>
      </c>
      <c r="AV73" s="638">
        <f t="shared" si="34"/>
        <v>19</v>
      </c>
      <c r="AW73" s="638">
        <f t="shared" si="34"/>
        <v>236</v>
      </c>
      <c r="AX73" s="638">
        <f t="shared" si="34"/>
        <v>455</v>
      </c>
      <c r="AY73" s="638">
        <f t="shared" si="34"/>
        <v>32</v>
      </c>
      <c r="AZ73" s="638">
        <f t="shared" si="34"/>
        <v>691</v>
      </c>
      <c r="BA73" s="638">
        <f aca="true" t="shared" si="35" ref="BA73:BF73">BA72+BA68+BA65+BA56+BA23</f>
        <v>504</v>
      </c>
      <c r="BB73" s="638">
        <f t="shared" si="35"/>
        <v>10649</v>
      </c>
      <c r="BC73" s="638">
        <f t="shared" si="35"/>
        <v>17</v>
      </c>
      <c r="BD73" s="638">
        <f t="shared" si="35"/>
        <v>333</v>
      </c>
      <c r="BE73" s="639">
        <f t="shared" si="35"/>
        <v>87.29706628617143</v>
      </c>
      <c r="BF73" s="680">
        <f t="shared" si="35"/>
        <v>9698</v>
      </c>
    </row>
    <row r="74" spans="1:73" ht="12.75">
      <c r="A74" s="251"/>
      <c r="B74" s="251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470"/>
      <c r="N74" s="251"/>
      <c r="O74" s="470"/>
      <c r="P74" s="251"/>
      <c r="Q74" s="470"/>
      <c r="R74" s="251"/>
      <c r="S74" s="470"/>
      <c r="T74" s="251"/>
      <c r="U74" s="24"/>
      <c r="V74" s="24"/>
      <c r="W74" s="470"/>
      <c r="X74" s="251"/>
      <c r="Y74" s="470"/>
      <c r="Z74" s="251"/>
      <c r="AA74" s="470"/>
      <c r="AB74" s="251"/>
      <c r="AC74" s="251"/>
      <c r="AD74" s="251"/>
      <c r="AE74" s="251"/>
      <c r="AF74" s="251"/>
      <c r="AG74" s="24"/>
      <c r="AH74" s="24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4"/>
      <c r="BB74" s="24"/>
      <c r="BC74" s="251"/>
      <c r="BD74" s="251"/>
      <c r="BE74" s="584"/>
      <c r="BF74" s="585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</row>
    <row r="75" spans="1:73" ht="12.75">
      <c r="A75" s="251"/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470"/>
      <c r="N75" s="251"/>
      <c r="O75" s="470"/>
      <c r="P75" s="251"/>
      <c r="Q75" s="470"/>
      <c r="R75" s="251"/>
      <c r="S75" s="470"/>
      <c r="T75" s="251"/>
      <c r="U75" s="24"/>
      <c r="V75" s="24"/>
      <c r="W75" s="470"/>
      <c r="X75" s="251"/>
      <c r="Y75" s="470"/>
      <c r="Z75" s="251"/>
      <c r="AA75" s="470"/>
      <c r="AB75" s="251"/>
      <c r="AC75" s="251"/>
      <c r="AD75" s="251"/>
      <c r="AE75" s="251"/>
      <c r="AF75" s="251"/>
      <c r="AG75" s="24"/>
      <c r="AH75" s="24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4"/>
      <c r="BB75" s="24"/>
      <c r="BC75" s="251"/>
      <c r="BD75" s="251"/>
      <c r="BE75" s="584"/>
      <c r="BF75" s="585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</row>
    <row r="76" spans="1:73" ht="12.75">
      <c r="A76" s="251"/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470"/>
      <c r="N76" s="251"/>
      <c r="O76" s="470"/>
      <c r="P76" s="251"/>
      <c r="Q76" s="470"/>
      <c r="R76" s="251"/>
      <c r="S76" s="470"/>
      <c r="T76" s="251"/>
      <c r="U76" s="24"/>
      <c r="V76" s="24"/>
      <c r="W76" s="470"/>
      <c r="X76" s="251"/>
      <c r="Y76" s="470"/>
      <c r="Z76" s="251"/>
      <c r="AA76" s="470"/>
      <c r="AB76" s="251"/>
      <c r="AC76" s="251"/>
      <c r="AD76" s="251"/>
      <c r="AE76" s="251"/>
      <c r="AF76" s="251"/>
      <c r="AG76" s="24"/>
      <c r="AH76" s="24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4"/>
      <c r="BB76" s="24"/>
      <c r="BC76" s="251"/>
      <c r="BD76" s="251"/>
      <c r="BE76" s="584"/>
      <c r="BF76" s="585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</row>
    <row r="77" spans="1:73" ht="12.75">
      <c r="A77" s="251"/>
      <c r="B77" s="60" t="s">
        <v>218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15"/>
      <c r="N77" s="60"/>
      <c r="O77" s="616"/>
      <c r="P77" s="60"/>
      <c r="Q77" s="616"/>
      <c r="R77" s="60"/>
      <c r="S77" s="616"/>
      <c r="T77" s="60"/>
      <c r="U77" s="60"/>
      <c r="V77" s="60"/>
      <c r="W77" s="616"/>
      <c r="X77" s="60"/>
      <c r="Y77" s="616"/>
      <c r="Z77" s="60"/>
      <c r="AA77" s="616"/>
      <c r="AB77" s="60"/>
      <c r="AC77" s="60"/>
      <c r="AD77" s="60"/>
      <c r="AE77" s="60"/>
      <c r="AF77" s="60"/>
      <c r="AG77" s="60"/>
      <c r="AH77" s="60"/>
      <c r="AI77" s="60"/>
      <c r="AJ77" s="616" t="s">
        <v>219</v>
      </c>
      <c r="AK77" s="60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4"/>
      <c r="BB77" s="24"/>
      <c r="BC77" s="251"/>
      <c r="BD77" s="251"/>
      <c r="BE77" s="584"/>
      <c r="BF77" s="585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</row>
    <row r="78" spans="1:73" ht="12.75">
      <c r="A78" s="99"/>
      <c r="BC78" s="251"/>
      <c r="BD78" s="251"/>
      <c r="BE78" s="584"/>
      <c r="BF78" s="585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</row>
    <row r="85" spans="2:58" s="465" customFormat="1" ht="12.75">
      <c r="B85" t="s">
        <v>220</v>
      </c>
      <c r="M85" s="466"/>
      <c r="O85" s="466"/>
      <c r="Q85" s="466"/>
      <c r="S85" s="466"/>
      <c r="U85" s="2"/>
      <c r="V85" s="2"/>
      <c r="W85" s="466"/>
      <c r="Y85" s="466"/>
      <c r="AA85" s="466"/>
      <c r="AG85" s="2"/>
      <c r="AH85" s="2"/>
      <c r="BA85" s="2"/>
      <c r="BB85" s="2"/>
      <c r="BE85" s="467"/>
      <c r="BF85" s="468"/>
    </row>
    <row r="86" spans="2:58" s="465" customFormat="1" ht="12.75">
      <c r="B86"/>
      <c r="M86" s="466"/>
      <c r="O86" s="466"/>
      <c r="Q86" s="466"/>
      <c r="S86" s="466"/>
      <c r="U86" s="2"/>
      <c r="V86" s="2"/>
      <c r="W86" s="466"/>
      <c r="Y86" s="466"/>
      <c r="AA86" s="466"/>
      <c r="AG86" s="2"/>
      <c r="AH86" s="2"/>
      <c r="BA86" s="2"/>
      <c r="BB86" s="2"/>
      <c r="BE86" s="467"/>
      <c r="BF86" s="468"/>
    </row>
  </sheetData>
  <sheetProtection/>
  <mergeCells count="35">
    <mergeCell ref="BF7:BF8"/>
    <mergeCell ref="A23:B23"/>
    <mergeCell ref="A56:B56"/>
    <mergeCell ref="A65:B65"/>
    <mergeCell ref="A72:B72"/>
    <mergeCell ref="BE7:BE8"/>
    <mergeCell ref="AI7:AL7"/>
    <mergeCell ref="AM7:AP7"/>
    <mergeCell ref="O7:P7"/>
    <mergeCell ref="A73:B73"/>
    <mergeCell ref="AQ7:AT7"/>
    <mergeCell ref="AU7:AX7"/>
    <mergeCell ref="AY7:AZ7"/>
    <mergeCell ref="BA7:BB7"/>
    <mergeCell ref="BC7:BD7"/>
    <mergeCell ref="AA7:AB7"/>
    <mergeCell ref="AC7:AD7"/>
    <mergeCell ref="AE7:AF7"/>
    <mergeCell ref="AG7:AH7"/>
    <mergeCell ref="Q7:R7"/>
    <mergeCell ref="S7:T7"/>
    <mergeCell ref="U7:V7"/>
    <mergeCell ref="W7:X7"/>
    <mergeCell ref="Y7:Z7"/>
    <mergeCell ref="V4:AD4"/>
    <mergeCell ref="V5:AE5"/>
    <mergeCell ref="W6:AD6"/>
    <mergeCell ref="K7:L7"/>
    <mergeCell ref="M7:N7"/>
    <mergeCell ref="A7:A8"/>
    <mergeCell ref="B7:B8"/>
    <mergeCell ref="C7:D7"/>
    <mergeCell ref="E7:F7"/>
    <mergeCell ref="G7:H7"/>
    <mergeCell ref="I7:J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83"/>
  <sheetViews>
    <sheetView showGridLines="0" zoomScale="90" zoomScaleNormal="90"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3" sqref="A33:IV33"/>
    </sheetView>
  </sheetViews>
  <sheetFormatPr defaultColWidth="9.00390625" defaultRowHeight="12.75"/>
  <cols>
    <col min="1" max="1" width="3.00390625" style="465" customWidth="1"/>
    <col min="2" max="2" width="19.125" style="465" customWidth="1"/>
    <col min="3" max="3" width="3.125" style="465" customWidth="1"/>
    <col min="4" max="4" width="4.375" style="465" customWidth="1"/>
    <col min="5" max="8" width="3.375" style="465" customWidth="1"/>
    <col min="9" max="9" width="2.75390625" style="465" customWidth="1"/>
    <col min="10" max="10" width="3.875" style="465" customWidth="1"/>
    <col min="11" max="11" width="3.625" style="465" customWidth="1"/>
    <col min="12" max="12" width="3.375" style="465" customWidth="1"/>
    <col min="13" max="13" width="3.00390625" style="466" customWidth="1"/>
    <col min="14" max="14" width="5.375" style="465" customWidth="1"/>
    <col min="15" max="15" width="3.00390625" style="466" customWidth="1"/>
    <col min="16" max="16" width="5.25390625" style="465" customWidth="1"/>
    <col min="17" max="17" width="3.00390625" style="466" customWidth="1"/>
    <col min="18" max="18" width="5.625" style="465" customWidth="1"/>
    <col min="19" max="19" width="3.00390625" style="466" customWidth="1"/>
    <col min="20" max="20" width="5.75390625" style="465" customWidth="1"/>
    <col min="21" max="21" width="5.00390625" style="2" customWidth="1"/>
    <col min="22" max="22" width="5.875" style="2" customWidth="1"/>
    <col min="23" max="23" width="3.625" style="466" customWidth="1"/>
    <col min="24" max="24" width="5.625" style="465" customWidth="1"/>
    <col min="25" max="25" width="4.25390625" style="466" customWidth="1"/>
    <col min="26" max="26" width="5.75390625" style="465" customWidth="1"/>
    <col min="27" max="27" width="3.00390625" style="466" customWidth="1"/>
    <col min="28" max="28" width="5.75390625" style="465" customWidth="1"/>
    <col min="29" max="29" width="3.125" style="465" customWidth="1"/>
    <col min="30" max="30" width="5.75390625" style="465" customWidth="1"/>
    <col min="31" max="31" width="3.125" style="465" customWidth="1"/>
    <col min="32" max="32" width="5.75390625" style="465" customWidth="1"/>
    <col min="33" max="33" width="4.625" style="2" customWidth="1"/>
    <col min="34" max="34" width="5.375" style="2" customWidth="1"/>
    <col min="35" max="35" width="3.875" style="465" customWidth="1"/>
    <col min="36" max="36" width="4.00390625" style="465" customWidth="1"/>
    <col min="37" max="37" width="4.75390625" style="465" customWidth="1"/>
    <col min="38" max="38" width="5.125" style="465" customWidth="1"/>
    <col min="39" max="39" width="3.75390625" style="465" customWidth="1"/>
    <col min="40" max="40" width="3.375" style="465" customWidth="1"/>
    <col min="41" max="42" width="4.25390625" style="465" customWidth="1"/>
    <col min="43" max="43" width="3.125" style="465" customWidth="1"/>
    <col min="44" max="44" width="3.75390625" style="465" customWidth="1"/>
    <col min="45" max="46" width="4.25390625" style="465" customWidth="1"/>
    <col min="47" max="48" width="3.25390625" style="465" customWidth="1"/>
    <col min="49" max="49" width="5.00390625" style="465" customWidth="1"/>
    <col min="50" max="50" width="5.625" style="465" customWidth="1"/>
    <col min="51" max="51" width="3.75390625" style="465" customWidth="1"/>
    <col min="52" max="52" width="5.00390625" style="465" customWidth="1"/>
    <col min="53" max="53" width="4.125" style="2" customWidth="1"/>
    <col min="54" max="54" width="7.125" style="2" customWidth="1"/>
    <col min="55" max="55" width="3.25390625" style="465" customWidth="1"/>
    <col min="56" max="56" width="4.625" style="465" customWidth="1"/>
    <col min="57" max="57" width="5.625" style="467" customWidth="1"/>
    <col min="58" max="58" width="5.25390625" style="468" customWidth="1"/>
    <col min="59" max="73" width="9.125" style="465" customWidth="1"/>
    <col min="74" max="16384" width="9.125" style="251" customWidth="1"/>
  </cols>
  <sheetData>
    <row r="1" spans="49:53" ht="13.5" customHeight="1">
      <c r="AW1" s="2"/>
      <c r="BA1" s="2" t="s">
        <v>80</v>
      </c>
    </row>
    <row r="2" spans="49:50" ht="14.25" customHeight="1">
      <c r="AW2" s="2"/>
      <c r="AX2" s="2" t="s">
        <v>217</v>
      </c>
    </row>
    <row r="3" spans="49:50" ht="12.75">
      <c r="AW3" s="2"/>
      <c r="AX3" s="99" t="s">
        <v>216</v>
      </c>
    </row>
    <row r="4" spans="1:54" ht="1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469"/>
      <c r="N4" s="251"/>
      <c r="O4" s="470"/>
      <c r="P4" s="251"/>
      <c r="Q4" s="470"/>
      <c r="R4" s="251"/>
      <c r="S4" s="470"/>
      <c r="T4" s="251"/>
      <c r="U4" s="24"/>
      <c r="V4" s="691" t="s">
        <v>77</v>
      </c>
      <c r="W4" s="691"/>
      <c r="X4" s="691"/>
      <c r="Y4" s="691"/>
      <c r="Z4" s="691"/>
      <c r="AA4" s="691"/>
      <c r="AB4" s="691"/>
      <c r="AC4" s="691"/>
      <c r="AD4" s="691"/>
      <c r="AE4" s="445"/>
      <c r="AF4" s="251"/>
      <c r="AG4" s="251"/>
      <c r="AH4" s="24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4"/>
      <c r="BB4" s="24"/>
    </row>
    <row r="5" spans="1:54" ht="1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469"/>
      <c r="N5" s="251"/>
      <c r="O5" s="470"/>
      <c r="P5" s="251"/>
      <c r="Q5" s="470"/>
      <c r="R5" s="251"/>
      <c r="S5" s="470"/>
      <c r="T5" s="251"/>
      <c r="U5" s="24"/>
      <c r="V5" s="691" t="s">
        <v>200</v>
      </c>
      <c r="W5" s="691"/>
      <c r="X5" s="691"/>
      <c r="Y5" s="691"/>
      <c r="Z5" s="691"/>
      <c r="AA5" s="691"/>
      <c r="AB5" s="691"/>
      <c r="AC5" s="691"/>
      <c r="AD5" s="691"/>
      <c r="AE5" s="691"/>
      <c r="AF5" s="251"/>
      <c r="AG5" s="251"/>
      <c r="AH5" s="24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4"/>
      <c r="BB5" s="24"/>
    </row>
    <row r="6" spans="1:54" ht="13.5" thickBo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470"/>
      <c r="N6" s="251"/>
      <c r="O6" s="470"/>
      <c r="P6" s="251"/>
      <c r="Q6" s="470"/>
      <c r="R6" s="251"/>
      <c r="S6" s="470"/>
      <c r="T6" s="251"/>
      <c r="U6" s="24"/>
      <c r="V6" s="24"/>
      <c r="W6" s="471"/>
      <c r="X6" s="251"/>
      <c r="Y6" s="470"/>
      <c r="Z6" s="251"/>
      <c r="AA6" s="470"/>
      <c r="AB6" s="251"/>
      <c r="AC6" s="251"/>
      <c r="AD6" s="251"/>
      <c r="AE6" s="251"/>
      <c r="AF6" s="251"/>
      <c r="AG6" s="251"/>
      <c r="AH6" s="24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4"/>
      <c r="BB6" s="24"/>
    </row>
    <row r="7" spans="1:58" s="586" customFormat="1" ht="24.75" customHeight="1" thickBot="1">
      <c r="A7" s="683" t="s">
        <v>203</v>
      </c>
      <c r="B7" s="684" t="s">
        <v>158</v>
      </c>
      <c r="C7" s="681" t="s">
        <v>64</v>
      </c>
      <c r="D7" s="681"/>
      <c r="E7" s="681" t="s">
        <v>152</v>
      </c>
      <c r="F7" s="681"/>
      <c r="G7" s="681" t="s">
        <v>222</v>
      </c>
      <c r="H7" s="681"/>
      <c r="I7" s="681" t="s">
        <v>151</v>
      </c>
      <c r="J7" s="681"/>
      <c r="K7" s="681" t="s">
        <v>48</v>
      </c>
      <c r="L7" s="681"/>
      <c r="M7" s="682" t="s">
        <v>3</v>
      </c>
      <c r="N7" s="682"/>
      <c r="O7" s="682" t="s">
        <v>4</v>
      </c>
      <c r="P7" s="682"/>
      <c r="Q7" s="682" t="s">
        <v>6</v>
      </c>
      <c r="R7" s="682"/>
      <c r="S7" s="682" t="s">
        <v>5</v>
      </c>
      <c r="T7" s="682"/>
      <c r="U7" s="686" t="s">
        <v>7</v>
      </c>
      <c r="V7" s="686"/>
      <c r="W7" s="687" t="s">
        <v>33</v>
      </c>
      <c r="X7" s="688"/>
      <c r="Y7" s="689" t="s">
        <v>39</v>
      </c>
      <c r="Z7" s="690"/>
      <c r="AA7" s="689" t="s">
        <v>40</v>
      </c>
      <c r="AB7" s="690"/>
      <c r="AC7" s="701" t="s">
        <v>34</v>
      </c>
      <c r="AD7" s="702"/>
      <c r="AE7" s="701" t="s">
        <v>35</v>
      </c>
      <c r="AF7" s="702"/>
      <c r="AG7" s="703" t="s">
        <v>36</v>
      </c>
      <c r="AH7" s="704"/>
      <c r="AI7" s="694" t="s">
        <v>43</v>
      </c>
      <c r="AJ7" s="694"/>
      <c r="AK7" s="694"/>
      <c r="AL7" s="694"/>
      <c r="AM7" s="694" t="s">
        <v>42</v>
      </c>
      <c r="AN7" s="694"/>
      <c r="AO7" s="694"/>
      <c r="AP7" s="694"/>
      <c r="AQ7" s="694" t="s">
        <v>41</v>
      </c>
      <c r="AR7" s="694"/>
      <c r="AS7" s="694"/>
      <c r="AT7" s="694"/>
      <c r="AU7" s="686" t="s">
        <v>223</v>
      </c>
      <c r="AV7" s="686"/>
      <c r="AW7" s="686"/>
      <c r="AX7" s="686"/>
      <c r="AY7" s="695" t="s">
        <v>187</v>
      </c>
      <c r="AZ7" s="696"/>
      <c r="BA7" s="697" t="s">
        <v>38</v>
      </c>
      <c r="BB7" s="698"/>
      <c r="BC7" s="699" t="s">
        <v>69</v>
      </c>
      <c r="BD7" s="700"/>
      <c r="BE7" s="716" t="s">
        <v>221</v>
      </c>
      <c r="BF7" s="706" t="s">
        <v>100</v>
      </c>
    </row>
    <row r="8" spans="1:73" ht="124.5">
      <c r="A8" s="683"/>
      <c r="B8" s="685"/>
      <c r="C8" s="588" t="s">
        <v>50</v>
      </c>
      <c r="D8" s="588" t="s">
        <v>49</v>
      </c>
      <c r="E8" s="588" t="s">
        <v>50</v>
      </c>
      <c r="F8" s="588" t="s">
        <v>49</v>
      </c>
      <c r="G8" s="588" t="s">
        <v>50</v>
      </c>
      <c r="H8" s="588" t="s">
        <v>49</v>
      </c>
      <c r="I8" s="588" t="s">
        <v>50</v>
      </c>
      <c r="J8" s="588" t="s">
        <v>49</v>
      </c>
      <c r="K8" s="588" t="s">
        <v>50</v>
      </c>
      <c r="L8" s="588" t="s">
        <v>49</v>
      </c>
      <c r="M8" s="474" t="s">
        <v>1</v>
      </c>
      <c r="N8" s="475" t="s">
        <v>2</v>
      </c>
      <c r="O8" s="474" t="s">
        <v>1</v>
      </c>
      <c r="P8" s="475" t="s">
        <v>2</v>
      </c>
      <c r="Q8" s="474" t="s">
        <v>1</v>
      </c>
      <c r="R8" s="475" t="s">
        <v>2</v>
      </c>
      <c r="S8" s="474" t="s">
        <v>1</v>
      </c>
      <c r="T8" s="475" t="s">
        <v>2</v>
      </c>
      <c r="U8" s="476" t="s">
        <v>1</v>
      </c>
      <c r="V8" s="476" t="s">
        <v>2</v>
      </c>
      <c r="W8" s="474" t="s">
        <v>1</v>
      </c>
      <c r="X8" s="475" t="s">
        <v>2</v>
      </c>
      <c r="Y8" s="474" t="s">
        <v>1</v>
      </c>
      <c r="Z8" s="475" t="s">
        <v>2</v>
      </c>
      <c r="AA8" s="474" t="s">
        <v>1</v>
      </c>
      <c r="AB8" s="475" t="s">
        <v>2</v>
      </c>
      <c r="AC8" s="475" t="s">
        <v>1</v>
      </c>
      <c r="AD8" s="475" t="s">
        <v>2</v>
      </c>
      <c r="AE8" s="475" t="s">
        <v>1</v>
      </c>
      <c r="AF8" s="475" t="s">
        <v>2</v>
      </c>
      <c r="AG8" s="476" t="s">
        <v>1</v>
      </c>
      <c r="AH8" s="476" t="s">
        <v>2</v>
      </c>
      <c r="AI8" s="477" t="s">
        <v>159</v>
      </c>
      <c r="AJ8" s="477" t="s">
        <v>160</v>
      </c>
      <c r="AK8" s="477" t="s">
        <v>161</v>
      </c>
      <c r="AL8" s="477" t="s">
        <v>162</v>
      </c>
      <c r="AM8" s="477" t="s">
        <v>159</v>
      </c>
      <c r="AN8" s="477" t="s">
        <v>160</v>
      </c>
      <c r="AO8" s="477" t="s">
        <v>161</v>
      </c>
      <c r="AP8" s="477" t="s">
        <v>162</v>
      </c>
      <c r="AQ8" s="477" t="s">
        <v>159</v>
      </c>
      <c r="AR8" s="477" t="s">
        <v>160</v>
      </c>
      <c r="AS8" s="477" t="s">
        <v>161</v>
      </c>
      <c r="AT8" s="477" t="s">
        <v>162</v>
      </c>
      <c r="AU8" s="478" t="s">
        <v>159</v>
      </c>
      <c r="AV8" s="478" t="s">
        <v>160</v>
      </c>
      <c r="AW8" s="478" t="s">
        <v>161</v>
      </c>
      <c r="AX8" s="478" t="s">
        <v>162</v>
      </c>
      <c r="AY8" s="478" t="s">
        <v>188</v>
      </c>
      <c r="AZ8" s="617" t="s">
        <v>189</v>
      </c>
      <c r="BA8" s="632" t="s">
        <v>1</v>
      </c>
      <c r="BB8" s="660" t="s">
        <v>2</v>
      </c>
      <c r="BC8" s="621" t="s">
        <v>67</v>
      </c>
      <c r="BD8" s="480" t="s">
        <v>68</v>
      </c>
      <c r="BE8" s="716"/>
      <c r="BF8" s="707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</row>
    <row r="9" spans="1:58" s="586" customFormat="1" ht="12" customHeight="1" thickBot="1">
      <c r="A9" s="652">
        <v>1</v>
      </c>
      <c r="B9" s="652">
        <v>2</v>
      </c>
      <c r="C9" s="652">
        <v>3</v>
      </c>
      <c r="D9" s="652">
        <v>4</v>
      </c>
      <c r="E9" s="652">
        <v>5</v>
      </c>
      <c r="F9" s="652">
        <v>6</v>
      </c>
      <c r="G9" s="652">
        <v>7</v>
      </c>
      <c r="H9" s="652">
        <v>8</v>
      </c>
      <c r="I9" s="652">
        <v>9</v>
      </c>
      <c r="J9" s="652">
        <v>10</v>
      </c>
      <c r="K9" s="652">
        <v>11</v>
      </c>
      <c r="L9" s="652">
        <v>12</v>
      </c>
      <c r="M9" s="652">
        <v>13</v>
      </c>
      <c r="N9" s="652">
        <v>14</v>
      </c>
      <c r="O9" s="652">
        <v>15</v>
      </c>
      <c r="P9" s="652">
        <v>16</v>
      </c>
      <c r="Q9" s="652">
        <v>17</v>
      </c>
      <c r="R9" s="652">
        <v>18</v>
      </c>
      <c r="S9" s="652">
        <v>19</v>
      </c>
      <c r="T9" s="652">
        <v>20</v>
      </c>
      <c r="U9" s="652">
        <v>21</v>
      </c>
      <c r="V9" s="652">
        <v>22</v>
      </c>
      <c r="W9" s="652">
        <v>23</v>
      </c>
      <c r="X9" s="652">
        <v>24</v>
      </c>
      <c r="Y9" s="652">
        <v>25</v>
      </c>
      <c r="Z9" s="652">
        <v>26</v>
      </c>
      <c r="AA9" s="652">
        <v>27</v>
      </c>
      <c r="AB9" s="652">
        <v>28</v>
      </c>
      <c r="AC9" s="652">
        <v>29</v>
      </c>
      <c r="AD9" s="652">
        <v>30</v>
      </c>
      <c r="AE9" s="652">
        <v>31</v>
      </c>
      <c r="AF9" s="652">
        <v>32</v>
      </c>
      <c r="AG9" s="652">
        <v>33</v>
      </c>
      <c r="AH9" s="652">
        <v>34</v>
      </c>
      <c r="AI9" s="652">
        <v>35</v>
      </c>
      <c r="AJ9" s="652">
        <v>36</v>
      </c>
      <c r="AK9" s="652">
        <v>37</v>
      </c>
      <c r="AL9" s="652">
        <v>38</v>
      </c>
      <c r="AM9" s="652">
        <v>39</v>
      </c>
      <c r="AN9" s="652">
        <v>40</v>
      </c>
      <c r="AO9" s="652">
        <v>41</v>
      </c>
      <c r="AP9" s="652">
        <v>42</v>
      </c>
      <c r="AQ9" s="652">
        <v>43</v>
      </c>
      <c r="AR9" s="652">
        <v>44</v>
      </c>
      <c r="AS9" s="652">
        <v>45</v>
      </c>
      <c r="AT9" s="652">
        <v>46</v>
      </c>
      <c r="AU9" s="652">
        <v>47</v>
      </c>
      <c r="AV9" s="652">
        <v>48</v>
      </c>
      <c r="AW9" s="652">
        <v>49</v>
      </c>
      <c r="AX9" s="652">
        <v>50</v>
      </c>
      <c r="AY9" s="652">
        <v>51</v>
      </c>
      <c r="AZ9" s="653">
        <v>52</v>
      </c>
      <c r="BA9" s="658">
        <v>53</v>
      </c>
      <c r="BB9" s="661">
        <v>54</v>
      </c>
      <c r="BC9" s="655">
        <v>55</v>
      </c>
      <c r="BD9" s="652">
        <v>56</v>
      </c>
      <c r="BE9" s="653">
        <v>57</v>
      </c>
      <c r="BF9" s="654">
        <v>58</v>
      </c>
    </row>
    <row r="10" spans="1:73" ht="16.5" customHeight="1">
      <c r="A10" s="318"/>
      <c r="B10" s="318"/>
      <c r="C10" s="589"/>
      <c r="D10" s="589"/>
      <c r="E10" s="590"/>
      <c r="F10" s="590"/>
      <c r="G10" s="590"/>
      <c r="H10" s="590"/>
      <c r="I10" s="590"/>
      <c r="J10" s="590"/>
      <c r="K10" s="590"/>
      <c r="L10" s="590"/>
      <c r="M10" s="487"/>
      <c r="N10" s="488"/>
      <c r="O10" s="487"/>
      <c r="P10" s="488"/>
      <c r="Q10" s="487"/>
      <c r="R10" s="488"/>
      <c r="S10" s="487"/>
      <c r="T10" s="488"/>
      <c r="U10" s="323" t="s">
        <v>214</v>
      </c>
      <c r="V10" s="324"/>
      <c r="W10" s="325"/>
      <c r="X10" s="326"/>
      <c r="Y10" s="489"/>
      <c r="Z10" s="490"/>
      <c r="AA10" s="487"/>
      <c r="AB10" s="488"/>
      <c r="AC10" s="488"/>
      <c r="AD10" s="488"/>
      <c r="AE10" s="488"/>
      <c r="AF10" s="488"/>
      <c r="AG10" s="491"/>
      <c r="AH10" s="491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92"/>
      <c r="AV10" s="492"/>
      <c r="AW10" s="492"/>
      <c r="AX10" s="492"/>
      <c r="AY10" s="492"/>
      <c r="AZ10" s="618"/>
      <c r="BA10" s="625"/>
      <c r="BB10" s="659"/>
      <c r="BC10" s="622"/>
      <c r="BD10" s="318"/>
      <c r="BE10" s="643"/>
      <c r="BF10" s="649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</row>
    <row r="11" spans="1:73" ht="15.75">
      <c r="A11" s="318">
        <v>1</v>
      </c>
      <c r="B11" s="431" t="s">
        <v>8</v>
      </c>
      <c r="C11" s="591"/>
      <c r="D11" s="591"/>
      <c r="E11" s="590"/>
      <c r="F11" s="590"/>
      <c r="G11" s="590"/>
      <c r="H11" s="590"/>
      <c r="I11" s="590"/>
      <c r="J11" s="590"/>
      <c r="K11" s="590"/>
      <c r="L11" s="590"/>
      <c r="M11" s="461">
        <v>4</v>
      </c>
      <c r="N11" s="462">
        <v>119</v>
      </c>
      <c r="O11" s="461">
        <v>3</v>
      </c>
      <c r="P11" s="462">
        <v>93</v>
      </c>
      <c r="Q11" s="461">
        <v>3</v>
      </c>
      <c r="R11" s="462">
        <v>90</v>
      </c>
      <c r="S11" s="463">
        <v>3</v>
      </c>
      <c r="T11" s="464">
        <v>85</v>
      </c>
      <c r="U11" s="496">
        <f aca="true" t="shared" si="0" ref="U11:V22">M11+O11+Q11+S11</f>
        <v>13</v>
      </c>
      <c r="V11" s="497">
        <f t="shared" si="0"/>
        <v>387</v>
      </c>
      <c r="W11" s="460">
        <v>4</v>
      </c>
      <c r="X11" s="460">
        <v>105</v>
      </c>
      <c r="Y11" s="463">
        <v>3</v>
      </c>
      <c r="Z11" s="464">
        <v>80</v>
      </c>
      <c r="AA11" s="463">
        <v>3</v>
      </c>
      <c r="AB11" s="464">
        <v>94</v>
      </c>
      <c r="AC11" s="464">
        <v>4</v>
      </c>
      <c r="AD11" s="464">
        <v>93</v>
      </c>
      <c r="AE11" s="464">
        <v>2</v>
      </c>
      <c r="AF11" s="464">
        <v>55</v>
      </c>
      <c r="AG11" s="497">
        <f>W11+Y11+AA11+AC11+AE11</f>
        <v>16</v>
      </c>
      <c r="AH11" s="497">
        <f>X11+Z11+AB11+AD11+AF11</f>
        <v>427</v>
      </c>
      <c r="AI11" s="318">
        <v>2</v>
      </c>
      <c r="AJ11" s="318">
        <v>1</v>
      </c>
      <c r="AK11" s="318">
        <v>38</v>
      </c>
      <c r="AL11" s="318">
        <v>35</v>
      </c>
      <c r="AM11" s="318">
        <v>2</v>
      </c>
      <c r="AN11" s="318">
        <v>2</v>
      </c>
      <c r="AO11" s="318">
        <v>35</v>
      </c>
      <c r="AP11" s="318">
        <v>62</v>
      </c>
      <c r="AQ11" s="318">
        <v>2</v>
      </c>
      <c r="AR11" s="318">
        <v>1</v>
      </c>
      <c r="AS11" s="318">
        <v>24</v>
      </c>
      <c r="AT11" s="318">
        <v>30</v>
      </c>
      <c r="AU11" s="497">
        <f>AI11+AM11+AQ11</f>
        <v>6</v>
      </c>
      <c r="AV11" s="497">
        <f>AJ11+AN11+AR11</f>
        <v>4</v>
      </c>
      <c r="AW11" s="497">
        <f>AK11+AO11+AS11</f>
        <v>97</v>
      </c>
      <c r="AX11" s="497">
        <f>AL11+AP11+AT11</f>
        <v>127</v>
      </c>
      <c r="AY11" s="497">
        <f>AU11+AV11</f>
        <v>10</v>
      </c>
      <c r="AZ11" s="543">
        <f>AW11+AX11</f>
        <v>224</v>
      </c>
      <c r="BA11" s="626">
        <f>U11+AG11+AY11</f>
        <v>39</v>
      </c>
      <c r="BB11" s="630">
        <f>V11+AH11+AZ11</f>
        <v>1038</v>
      </c>
      <c r="BC11" s="546">
        <f aca="true" t="shared" si="1" ref="BC11:BC21">C11+E11+G11+I11+K11</f>
        <v>0</v>
      </c>
      <c r="BD11" s="546">
        <f aca="true" t="shared" si="2" ref="BD11:BD21">D11+F11+H11+J11+L11</f>
        <v>0</v>
      </c>
      <c r="BE11" s="643">
        <f>BB11/BA11</f>
        <v>26.615384615384617</v>
      </c>
      <c r="BF11" s="662">
        <f>(V11*0.75)+(AH11*1)+((AX11+AW11)*1.22)</f>
        <v>990.53</v>
      </c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</row>
    <row r="12" spans="1:73" ht="15.75">
      <c r="A12" s="318">
        <v>2</v>
      </c>
      <c r="B12" s="431" t="s">
        <v>9</v>
      </c>
      <c r="C12" s="591"/>
      <c r="D12" s="591"/>
      <c r="E12" s="591"/>
      <c r="F12" s="591"/>
      <c r="G12" s="591"/>
      <c r="H12" s="591"/>
      <c r="I12" s="591"/>
      <c r="J12" s="591"/>
      <c r="K12" s="591"/>
      <c r="L12" s="591"/>
      <c r="M12" s="485">
        <v>2</v>
      </c>
      <c r="N12" s="318">
        <v>59</v>
      </c>
      <c r="O12" s="485">
        <v>3</v>
      </c>
      <c r="P12" s="318">
        <v>81</v>
      </c>
      <c r="Q12" s="485">
        <v>2</v>
      </c>
      <c r="R12" s="318">
        <v>63</v>
      </c>
      <c r="S12" s="485">
        <v>2</v>
      </c>
      <c r="T12" s="318">
        <v>66</v>
      </c>
      <c r="U12" s="496">
        <f t="shared" si="0"/>
        <v>9</v>
      </c>
      <c r="V12" s="497">
        <f t="shared" si="0"/>
        <v>269</v>
      </c>
      <c r="W12" s="485">
        <v>2</v>
      </c>
      <c r="X12" s="318">
        <v>60</v>
      </c>
      <c r="Y12" s="485">
        <v>3</v>
      </c>
      <c r="Z12" s="318">
        <v>68</v>
      </c>
      <c r="AA12" s="485">
        <v>2</v>
      </c>
      <c r="AB12" s="318">
        <v>59</v>
      </c>
      <c r="AC12" s="318">
        <v>2</v>
      </c>
      <c r="AD12" s="318">
        <v>52</v>
      </c>
      <c r="AE12" s="318">
        <v>2</v>
      </c>
      <c r="AF12" s="318">
        <v>56</v>
      </c>
      <c r="AG12" s="497">
        <f aca="true" t="shared" si="3" ref="AG12:AH22">W12+Y12+AA12+AC12+AE12</f>
        <v>11</v>
      </c>
      <c r="AH12" s="497">
        <f t="shared" si="3"/>
        <v>295</v>
      </c>
      <c r="AI12" s="318">
        <v>1</v>
      </c>
      <c r="AJ12" s="318">
        <v>2</v>
      </c>
      <c r="AK12" s="318">
        <v>22</v>
      </c>
      <c r="AL12" s="318">
        <v>42</v>
      </c>
      <c r="AM12" s="318">
        <v>1</v>
      </c>
      <c r="AN12" s="318">
        <v>1</v>
      </c>
      <c r="AO12" s="318">
        <v>24</v>
      </c>
      <c r="AP12" s="318">
        <v>30</v>
      </c>
      <c r="AQ12" s="318">
        <v>1</v>
      </c>
      <c r="AR12" s="318">
        <v>2</v>
      </c>
      <c r="AS12" s="318">
        <v>22</v>
      </c>
      <c r="AT12" s="318">
        <v>49</v>
      </c>
      <c r="AU12" s="497">
        <f aca="true" t="shared" si="4" ref="AU12:AX22">AI12+AM12+AQ12</f>
        <v>3</v>
      </c>
      <c r="AV12" s="497">
        <f t="shared" si="4"/>
        <v>5</v>
      </c>
      <c r="AW12" s="497">
        <f t="shared" si="4"/>
        <v>68</v>
      </c>
      <c r="AX12" s="497">
        <f t="shared" si="4"/>
        <v>121</v>
      </c>
      <c r="AY12" s="497">
        <f aca="true" t="shared" si="5" ref="AY12:AY22">AU12+AV12</f>
        <v>8</v>
      </c>
      <c r="AZ12" s="543">
        <f aca="true" t="shared" si="6" ref="AZ12:AZ22">AW12+AX12</f>
        <v>189</v>
      </c>
      <c r="BA12" s="626">
        <f aca="true" t="shared" si="7" ref="BA12:BB22">U12+AG12+AY12</f>
        <v>28</v>
      </c>
      <c r="BB12" s="630">
        <f t="shared" si="7"/>
        <v>753</v>
      </c>
      <c r="BC12" s="546">
        <f t="shared" si="1"/>
        <v>0</v>
      </c>
      <c r="BD12" s="546">
        <f t="shared" si="2"/>
        <v>0</v>
      </c>
      <c r="BE12" s="643">
        <f aca="true" t="shared" si="8" ref="BE12:BE23">BB12/BA12</f>
        <v>26.892857142857142</v>
      </c>
      <c r="BF12" s="662">
        <f aca="true" t="shared" si="9" ref="BF12:BF22">(V12*0.75)+(AH12*1)+((AX12+AW12)*1.22)</f>
        <v>727.3299999999999</v>
      </c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</row>
    <row r="13" spans="1:73" ht="25.5">
      <c r="A13" s="318">
        <v>3</v>
      </c>
      <c r="B13" s="431" t="s">
        <v>163</v>
      </c>
      <c r="C13" s="591"/>
      <c r="D13" s="591"/>
      <c r="E13" s="590"/>
      <c r="F13" s="590"/>
      <c r="G13" s="590"/>
      <c r="H13" s="590"/>
      <c r="I13" s="590"/>
      <c r="J13" s="590"/>
      <c r="K13" s="590"/>
      <c r="L13" s="590"/>
      <c r="M13" s="485">
        <v>1</v>
      </c>
      <c r="N13" s="318">
        <v>17</v>
      </c>
      <c r="O13" s="485"/>
      <c r="P13" s="318"/>
      <c r="Q13" s="485">
        <v>1</v>
      </c>
      <c r="R13" s="318">
        <v>16</v>
      </c>
      <c r="S13" s="485"/>
      <c r="T13" s="318"/>
      <c r="U13" s="496">
        <f t="shared" si="0"/>
        <v>2</v>
      </c>
      <c r="V13" s="497">
        <f t="shared" si="0"/>
        <v>33</v>
      </c>
      <c r="W13" s="485">
        <v>1</v>
      </c>
      <c r="X13" s="318">
        <v>18</v>
      </c>
      <c r="Y13" s="485"/>
      <c r="Z13" s="318"/>
      <c r="AA13" s="485">
        <v>1</v>
      </c>
      <c r="AB13" s="318">
        <v>23</v>
      </c>
      <c r="AC13" s="318"/>
      <c r="AD13" s="318"/>
      <c r="AE13" s="318">
        <v>1</v>
      </c>
      <c r="AF13" s="318">
        <v>20</v>
      </c>
      <c r="AG13" s="497">
        <f t="shared" si="3"/>
        <v>3</v>
      </c>
      <c r="AH13" s="497">
        <f t="shared" si="3"/>
        <v>61</v>
      </c>
      <c r="AI13" s="318"/>
      <c r="AJ13" s="318"/>
      <c r="AK13" s="318"/>
      <c r="AL13" s="318"/>
      <c r="AM13" s="318"/>
      <c r="AN13" s="318">
        <v>1</v>
      </c>
      <c r="AO13" s="318"/>
      <c r="AP13" s="318">
        <v>9</v>
      </c>
      <c r="AQ13" s="318"/>
      <c r="AR13" s="318"/>
      <c r="AS13" s="318"/>
      <c r="AT13" s="318"/>
      <c r="AU13" s="497">
        <f t="shared" si="4"/>
        <v>0</v>
      </c>
      <c r="AV13" s="497">
        <f t="shared" si="4"/>
        <v>1</v>
      </c>
      <c r="AW13" s="497">
        <f t="shared" si="4"/>
        <v>0</v>
      </c>
      <c r="AX13" s="497">
        <f t="shared" si="4"/>
        <v>9</v>
      </c>
      <c r="AY13" s="497">
        <f t="shared" si="5"/>
        <v>1</v>
      </c>
      <c r="AZ13" s="543">
        <f t="shared" si="6"/>
        <v>9</v>
      </c>
      <c r="BA13" s="626">
        <f t="shared" si="7"/>
        <v>6</v>
      </c>
      <c r="BB13" s="630">
        <f t="shared" si="7"/>
        <v>103</v>
      </c>
      <c r="BC13" s="546">
        <f t="shared" si="1"/>
        <v>0</v>
      </c>
      <c r="BD13" s="546">
        <f t="shared" si="2"/>
        <v>0</v>
      </c>
      <c r="BE13" s="643">
        <f t="shared" si="8"/>
        <v>17.166666666666668</v>
      </c>
      <c r="BF13" s="662">
        <f>(V13*0.75)+(AH13*1)+((AX13+AW13)*1.22)</f>
        <v>96.73</v>
      </c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</row>
    <row r="14" spans="1:73" ht="15.75">
      <c r="A14" s="318">
        <v>4</v>
      </c>
      <c r="B14" s="431" t="s">
        <v>88</v>
      </c>
      <c r="C14" s="591"/>
      <c r="D14" s="591"/>
      <c r="E14" s="590"/>
      <c r="F14" s="590"/>
      <c r="G14" s="590"/>
      <c r="H14" s="590"/>
      <c r="I14" s="590"/>
      <c r="J14" s="590"/>
      <c r="K14" s="590"/>
      <c r="L14" s="590"/>
      <c r="M14" s="485">
        <v>2</v>
      </c>
      <c r="N14" s="318">
        <v>49</v>
      </c>
      <c r="O14" s="485">
        <v>2</v>
      </c>
      <c r="P14" s="318">
        <v>55</v>
      </c>
      <c r="Q14" s="485">
        <v>2</v>
      </c>
      <c r="R14" s="318">
        <v>53</v>
      </c>
      <c r="S14" s="485">
        <v>2</v>
      </c>
      <c r="T14" s="318">
        <v>50</v>
      </c>
      <c r="U14" s="496">
        <f t="shared" si="0"/>
        <v>8</v>
      </c>
      <c r="V14" s="497">
        <f t="shared" si="0"/>
        <v>207</v>
      </c>
      <c r="W14" s="485">
        <v>3</v>
      </c>
      <c r="X14" s="318">
        <v>84</v>
      </c>
      <c r="Y14" s="485">
        <v>3</v>
      </c>
      <c r="Z14" s="318">
        <v>76</v>
      </c>
      <c r="AA14" s="485">
        <v>3</v>
      </c>
      <c r="AB14" s="318">
        <v>76</v>
      </c>
      <c r="AC14" s="318">
        <v>2</v>
      </c>
      <c r="AD14" s="318">
        <v>40</v>
      </c>
      <c r="AE14" s="318">
        <v>2</v>
      </c>
      <c r="AF14" s="318">
        <v>57</v>
      </c>
      <c r="AG14" s="497">
        <f t="shared" si="3"/>
        <v>13</v>
      </c>
      <c r="AH14" s="497">
        <f t="shared" si="3"/>
        <v>333</v>
      </c>
      <c r="AI14" s="318">
        <v>1</v>
      </c>
      <c r="AJ14" s="318">
        <v>1</v>
      </c>
      <c r="AK14" s="318">
        <v>22</v>
      </c>
      <c r="AL14" s="318">
        <v>27</v>
      </c>
      <c r="AM14" s="318">
        <v>1</v>
      </c>
      <c r="AN14" s="318">
        <v>1</v>
      </c>
      <c r="AO14" s="318">
        <v>20</v>
      </c>
      <c r="AP14" s="318">
        <v>27</v>
      </c>
      <c r="AQ14" s="318">
        <v>1</v>
      </c>
      <c r="AR14" s="318">
        <v>1</v>
      </c>
      <c r="AS14" s="318">
        <v>17</v>
      </c>
      <c r="AT14" s="318">
        <v>22</v>
      </c>
      <c r="AU14" s="497">
        <f t="shared" si="4"/>
        <v>3</v>
      </c>
      <c r="AV14" s="497">
        <f t="shared" si="4"/>
        <v>3</v>
      </c>
      <c r="AW14" s="497">
        <f t="shared" si="4"/>
        <v>59</v>
      </c>
      <c r="AX14" s="497">
        <f t="shared" si="4"/>
        <v>76</v>
      </c>
      <c r="AY14" s="497">
        <f t="shared" si="5"/>
        <v>6</v>
      </c>
      <c r="AZ14" s="543">
        <f t="shared" si="6"/>
        <v>135</v>
      </c>
      <c r="BA14" s="626">
        <f>U14+AG14+AY14</f>
        <v>27</v>
      </c>
      <c r="BB14" s="630">
        <f t="shared" si="7"/>
        <v>675</v>
      </c>
      <c r="BC14" s="546">
        <f t="shared" si="1"/>
        <v>0</v>
      </c>
      <c r="BD14" s="546">
        <f t="shared" si="2"/>
        <v>0</v>
      </c>
      <c r="BE14" s="643">
        <f t="shared" si="8"/>
        <v>25</v>
      </c>
      <c r="BF14" s="662">
        <f t="shared" si="9"/>
        <v>652.95</v>
      </c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</row>
    <row r="15" spans="1:73" ht="15.75">
      <c r="A15" s="501">
        <v>5</v>
      </c>
      <c r="B15" s="432" t="s">
        <v>90</v>
      </c>
      <c r="C15" s="344">
        <f aca="true" t="shared" si="10" ref="C15:L15">C16+C17</f>
        <v>0</v>
      </c>
      <c r="D15" s="344">
        <f t="shared" si="10"/>
        <v>0</v>
      </c>
      <c r="E15" s="344">
        <f t="shared" si="10"/>
        <v>0</v>
      </c>
      <c r="F15" s="344">
        <f t="shared" si="10"/>
        <v>0</v>
      </c>
      <c r="G15" s="344">
        <f t="shared" si="10"/>
        <v>0</v>
      </c>
      <c r="H15" s="344">
        <f t="shared" si="10"/>
        <v>0</v>
      </c>
      <c r="I15" s="344">
        <f t="shared" si="10"/>
        <v>0</v>
      </c>
      <c r="J15" s="344">
        <f t="shared" si="10"/>
        <v>0</v>
      </c>
      <c r="K15" s="344">
        <f t="shared" si="10"/>
        <v>0</v>
      </c>
      <c r="L15" s="344">
        <f t="shared" si="10"/>
        <v>0</v>
      </c>
      <c r="M15" s="344">
        <f>M16+M17</f>
        <v>2</v>
      </c>
      <c r="N15" s="344">
        <f aca="true" t="shared" si="11" ref="N15:AT15">N16+N17</f>
        <v>28</v>
      </c>
      <c r="O15" s="344">
        <f t="shared" si="11"/>
        <v>2</v>
      </c>
      <c r="P15" s="344">
        <f t="shared" si="11"/>
        <v>40</v>
      </c>
      <c r="Q15" s="344">
        <f t="shared" si="11"/>
        <v>1</v>
      </c>
      <c r="R15" s="344">
        <f t="shared" si="11"/>
        <v>16</v>
      </c>
      <c r="S15" s="344">
        <f t="shared" si="11"/>
        <v>2</v>
      </c>
      <c r="T15" s="344">
        <f t="shared" si="11"/>
        <v>42</v>
      </c>
      <c r="U15" s="337">
        <f>M15+O15+Q15+S15</f>
        <v>7</v>
      </c>
      <c r="V15" s="338">
        <f>N15+P15+R15+T15</f>
        <v>126</v>
      </c>
      <c r="W15" s="344">
        <f t="shared" si="11"/>
        <v>2</v>
      </c>
      <c r="X15" s="344">
        <f t="shared" si="11"/>
        <v>41</v>
      </c>
      <c r="Y15" s="344">
        <f t="shared" si="11"/>
        <v>1</v>
      </c>
      <c r="Z15" s="344">
        <f t="shared" si="11"/>
        <v>28</v>
      </c>
      <c r="AA15" s="344">
        <f t="shared" si="11"/>
        <v>2</v>
      </c>
      <c r="AB15" s="344">
        <f t="shared" si="11"/>
        <v>43</v>
      </c>
      <c r="AC15" s="344">
        <f t="shared" si="11"/>
        <v>3</v>
      </c>
      <c r="AD15" s="344">
        <f t="shared" si="11"/>
        <v>49</v>
      </c>
      <c r="AE15" s="344">
        <f t="shared" si="11"/>
        <v>2</v>
      </c>
      <c r="AF15" s="344">
        <f t="shared" si="11"/>
        <v>40</v>
      </c>
      <c r="AG15" s="338">
        <f t="shared" si="3"/>
        <v>10</v>
      </c>
      <c r="AH15" s="338">
        <f t="shared" si="3"/>
        <v>201</v>
      </c>
      <c r="AI15" s="344">
        <f t="shared" si="11"/>
        <v>0</v>
      </c>
      <c r="AJ15" s="344">
        <f t="shared" si="11"/>
        <v>1</v>
      </c>
      <c r="AK15" s="344">
        <f t="shared" si="11"/>
        <v>0</v>
      </c>
      <c r="AL15" s="344">
        <f t="shared" si="11"/>
        <v>20</v>
      </c>
      <c r="AM15" s="344">
        <f t="shared" si="11"/>
        <v>0</v>
      </c>
      <c r="AN15" s="344">
        <f t="shared" si="11"/>
        <v>0</v>
      </c>
      <c r="AO15" s="344">
        <f t="shared" si="11"/>
        <v>0</v>
      </c>
      <c r="AP15" s="344">
        <f t="shared" si="11"/>
        <v>0</v>
      </c>
      <c r="AQ15" s="344">
        <f t="shared" si="11"/>
        <v>0</v>
      </c>
      <c r="AR15" s="344">
        <f t="shared" si="11"/>
        <v>1</v>
      </c>
      <c r="AS15" s="344">
        <f t="shared" si="11"/>
        <v>0</v>
      </c>
      <c r="AT15" s="344">
        <f t="shared" si="11"/>
        <v>16</v>
      </c>
      <c r="AU15" s="338">
        <f t="shared" si="4"/>
        <v>0</v>
      </c>
      <c r="AV15" s="338">
        <f t="shared" si="4"/>
        <v>2</v>
      </c>
      <c r="AW15" s="338">
        <f t="shared" si="4"/>
        <v>0</v>
      </c>
      <c r="AX15" s="338">
        <f t="shared" si="4"/>
        <v>36</v>
      </c>
      <c r="AY15" s="338">
        <f t="shared" si="5"/>
        <v>2</v>
      </c>
      <c r="AZ15" s="407">
        <f t="shared" si="6"/>
        <v>36</v>
      </c>
      <c r="BA15" s="627">
        <f>U15+AG15+AY15</f>
        <v>19</v>
      </c>
      <c r="BB15" s="630">
        <f>V15+AH15+AZ15</f>
        <v>363</v>
      </c>
      <c r="BC15" s="650">
        <f t="shared" si="1"/>
        <v>0</v>
      </c>
      <c r="BD15" s="650">
        <f t="shared" si="2"/>
        <v>0</v>
      </c>
      <c r="BE15" s="644">
        <f t="shared" si="8"/>
        <v>19.105263157894736</v>
      </c>
      <c r="BF15" s="663">
        <f t="shared" si="9"/>
        <v>339.42</v>
      </c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</row>
    <row r="16" spans="1:73" ht="18" customHeight="1">
      <c r="A16" s="506"/>
      <c r="B16" s="434" t="s">
        <v>70</v>
      </c>
      <c r="C16" s="592"/>
      <c r="D16" s="592"/>
      <c r="E16" s="593"/>
      <c r="F16" s="593"/>
      <c r="G16" s="593"/>
      <c r="H16" s="593"/>
      <c r="I16" s="593"/>
      <c r="J16" s="593"/>
      <c r="K16" s="593"/>
      <c r="L16" s="593"/>
      <c r="M16" s="485">
        <v>1</v>
      </c>
      <c r="N16" s="318">
        <v>14</v>
      </c>
      <c r="O16" s="485">
        <v>1</v>
      </c>
      <c r="P16" s="318">
        <v>23</v>
      </c>
      <c r="Q16" s="509"/>
      <c r="R16" s="318"/>
      <c r="S16" s="485">
        <v>1</v>
      </c>
      <c r="T16" s="318">
        <v>26</v>
      </c>
      <c r="U16" s="496">
        <f t="shared" si="0"/>
        <v>3</v>
      </c>
      <c r="V16" s="497">
        <f t="shared" si="0"/>
        <v>63</v>
      </c>
      <c r="W16" s="485">
        <v>1</v>
      </c>
      <c r="X16" s="318">
        <v>21</v>
      </c>
      <c r="Y16" s="485"/>
      <c r="Z16" s="318"/>
      <c r="AA16" s="485">
        <v>1</v>
      </c>
      <c r="AB16" s="318">
        <v>22</v>
      </c>
      <c r="AC16" s="318">
        <v>1</v>
      </c>
      <c r="AD16" s="318">
        <v>19</v>
      </c>
      <c r="AE16" s="318">
        <v>1</v>
      </c>
      <c r="AF16" s="318">
        <v>17</v>
      </c>
      <c r="AG16" s="497">
        <f t="shared" si="3"/>
        <v>4</v>
      </c>
      <c r="AH16" s="497">
        <f t="shared" si="3"/>
        <v>79</v>
      </c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497">
        <f t="shared" si="4"/>
        <v>0</v>
      </c>
      <c r="AV16" s="497">
        <f t="shared" si="4"/>
        <v>0</v>
      </c>
      <c r="AW16" s="497">
        <f t="shared" si="4"/>
        <v>0</v>
      </c>
      <c r="AX16" s="497">
        <f t="shared" si="4"/>
        <v>0</v>
      </c>
      <c r="AY16" s="497">
        <f t="shared" si="5"/>
        <v>0</v>
      </c>
      <c r="AZ16" s="543">
        <f t="shared" si="6"/>
        <v>0</v>
      </c>
      <c r="BA16" s="626">
        <f>U16+AG16+AY16</f>
        <v>7</v>
      </c>
      <c r="BB16" s="630">
        <f t="shared" si="7"/>
        <v>142</v>
      </c>
      <c r="BC16" s="546">
        <f t="shared" si="1"/>
        <v>0</v>
      </c>
      <c r="BD16" s="546">
        <f t="shared" si="2"/>
        <v>0</v>
      </c>
      <c r="BE16" s="643">
        <f t="shared" si="8"/>
        <v>20.285714285714285</v>
      </c>
      <c r="BF16" s="662">
        <f t="shared" si="9"/>
        <v>126.25</v>
      </c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</row>
    <row r="17" spans="1:73" ht="15.75">
      <c r="A17" s="506"/>
      <c r="B17" s="435" t="s">
        <v>71</v>
      </c>
      <c r="C17" s="594"/>
      <c r="D17" s="594"/>
      <c r="E17" s="593"/>
      <c r="F17" s="593"/>
      <c r="G17" s="593"/>
      <c r="H17" s="593"/>
      <c r="I17" s="593"/>
      <c r="J17" s="593"/>
      <c r="K17" s="593"/>
      <c r="L17" s="593"/>
      <c r="M17" s="485">
        <v>1</v>
      </c>
      <c r="N17" s="318">
        <v>14</v>
      </c>
      <c r="O17" s="485">
        <v>1</v>
      </c>
      <c r="P17" s="318">
        <v>17</v>
      </c>
      <c r="Q17" s="485">
        <v>1</v>
      </c>
      <c r="R17" s="318">
        <v>16</v>
      </c>
      <c r="S17" s="485">
        <v>1</v>
      </c>
      <c r="T17" s="318">
        <v>16</v>
      </c>
      <c r="U17" s="496">
        <f t="shared" si="0"/>
        <v>4</v>
      </c>
      <c r="V17" s="497">
        <f t="shared" si="0"/>
        <v>63</v>
      </c>
      <c r="W17" s="485">
        <v>1</v>
      </c>
      <c r="X17" s="318">
        <v>20</v>
      </c>
      <c r="Y17" s="485">
        <v>1</v>
      </c>
      <c r="Z17" s="318">
        <v>28</v>
      </c>
      <c r="AA17" s="485">
        <v>1</v>
      </c>
      <c r="AB17" s="318">
        <v>21</v>
      </c>
      <c r="AC17" s="318">
        <v>2</v>
      </c>
      <c r="AD17" s="318">
        <v>30</v>
      </c>
      <c r="AE17" s="318">
        <v>1</v>
      </c>
      <c r="AF17" s="318">
        <v>23</v>
      </c>
      <c r="AG17" s="497">
        <f t="shared" si="3"/>
        <v>6</v>
      </c>
      <c r="AH17" s="497">
        <f t="shared" si="3"/>
        <v>122</v>
      </c>
      <c r="AI17" s="318"/>
      <c r="AJ17" s="318">
        <v>1</v>
      </c>
      <c r="AK17" s="318"/>
      <c r="AL17" s="318">
        <v>20</v>
      </c>
      <c r="AM17" s="318"/>
      <c r="AN17" s="318"/>
      <c r="AO17" s="318"/>
      <c r="AP17" s="318"/>
      <c r="AQ17" s="318"/>
      <c r="AR17" s="318">
        <v>1</v>
      </c>
      <c r="AS17" s="318"/>
      <c r="AT17" s="318">
        <v>16</v>
      </c>
      <c r="AU17" s="497">
        <f t="shared" si="4"/>
        <v>0</v>
      </c>
      <c r="AV17" s="497">
        <f t="shared" si="4"/>
        <v>2</v>
      </c>
      <c r="AW17" s="497">
        <f t="shared" si="4"/>
        <v>0</v>
      </c>
      <c r="AX17" s="497">
        <f t="shared" si="4"/>
        <v>36</v>
      </c>
      <c r="AY17" s="497">
        <f t="shared" si="5"/>
        <v>2</v>
      </c>
      <c r="AZ17" s="543">
        <f t="shared" si="6"/>
        <v>36</v>
      </c>
      <c r="BA17" s="626">
        <f>U17+AG17+AY17</f>
        <v>12</v>
      </c>
      <c r="BB17" s="630">
        <f t="shared" si="7"/>
        <v>221</v>
      </c>
      <c r="BC17" s="546">
        <f t="shared" si="1"/>
        <v>0</v>
      </c>
      <c r="BD17" s="546">
        <f t="shared" si="2"/>
        <v>0</v>
      </c>
      <c r="BE17" s="643">
        <f t="shared" si="8"/>
        <v>18.416666666666668</v>
      </c>
      <c r="BF17" s="662">
        <f t="shared" si="9"/>
        <v>213.17000000000002</v>
      </c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</row>
    <row r="18" spans="1:73" ht="15.75">
      <c r="A18" s="318">
        <v>6</v>
      </c>
      <c r="B18" s="431" t="s">
        <v>12</v>
      </c>
      <c r="C18" s="591"/>
      <c r="D18" s="591"/>
      <c r="E18" s="590"/>
      <c r="F18" s="590"/>
      <c r="G18" s="590"/>
      <c r="H18" s="590"/>
      <c r="I18" s="590"/>
      <c r="J18" s="590"/>
      <c r="K18" s="590"/>
      <c r="L18" s="590"/>
      <c r="M18" s="485">
        <v>2</v>
      </c>
      <c r="N18" s="318">
        <v>46</v>
      </c>
      <c r="O18" s="485">
        <v>2</v>
      </c>
      <c r="P18" s="318">
        <v>43</v>
      </c>
      <c r="Q18" s="485">
        <v>2</v>
      </c>
      <c r="R18" s="318">
        <v>59</v>
      </c>
      <c r="S18" s="485">
        <v>2</v>
      </c>
      <c r="T18" s="318">
        <v>40</v>
      </c>
      <c r="U18" s="496">
        <f t="shared" si="0"/>
        <v>8</v>
      </c>
      <c r="V18" s="497">
        <f t="shared" si="0"/>
        <v>188</v>
      </c>
      <c r="W18" s="485">
        <v>2</v>
      </c>
      <c r="X18" s="318">
        <v>49</v>
      </c>
      <c r="Y18" s="485">
        <v>2</v>
      </c>
      <c r="Z18" s="318">
        <v>45</v>
      </c>
      <c r="AA18" s="485">
        <v>2</v>
      </c>
      <c r="AB18" s="318">
        <v>50</v>
      </c>
      <c r="AC18" s="318">
        <v>2</v>
      </c>
      <c r="AD18" s="318">
        <v>48</v>
      </c>
      <c r="AE18" s="318">
        <v>2</v>
      </c>
      <c r="AF18" s="318">
        <v>47</v>
      </c>
      <c r="AG18" s="497">
        <f t="shared" si="3"/>
        <v>10</v>
      </c>
      <c r="AH18" s="497">
        <f t="shared" si="3"/>
        <v>239</v>
      </c>
      <c r="AI18" s="318"/>
      <c r="AJ18" s="318">
        <v>1</v>
      </c>
      <c r="AK18" s="318"/>
      <c r="AL18" s="318">
        <v>21</v>
      </c>
      <c r="AM18" s="318"/>
      <c r="AN18" s="318"/>
      <c r="AO18" s="318"/>
      <c r="AP18" s="318"/>
      <c r="AQ18" s="318">
        <v>1</v>
      </c>
      <c r="AR18" s="318">
        <v>1</v>
      </c>
      <c r="AS18" s="318">
        <v>12</v>
      </c>
      <c r="AT18" s="318">
        <v>21</v>
      </c>
      <c r="AU18" s="497">
        <f t="shared" si="4"/>
        <v>1</v>
      </c>
      <c r="AV18" s="497">
        <f t="shared" si="4"/>
        <v>2</v>
      </c>
      <c r="AW18" s="497">
        <f t="shared" si="4"/>
        <v>12</v>
      </c>
      <c r="AX18" s="497">
        <f t="shared" si="4"/>
        <v>42</v>
      </c>
      <c r="AY18" s="497">
        <f t="shared" si="5"/>
        <v>3</v>
      </c>
      <c r="AZ18" s="543">
        <f t="shared" si="6"/>
        <v>54</v>
      </c>
      <c r="BA18" s="626">
        <f t="shared" si="7"/>
        <v>21</v>
      </c>
      <c r="BB18" s="630">
        <f t="shared" si="7"/>
        <v>481</v>
      </c>
      <c r="BC18" s="546">
        <f t="shared" si="1"/>
        <v>0</v>
      </c>
      <c r="BD18" s="546">
        <f t="shared" si="2"/>
        <v>0</v>
      </c>
      <c r="BE18" s="643">
        <f t="shared" si="8"/>
        <v>22.904761904761905</v>
      </c>
      <c r="BF18" s="662">
        <f t="shared" si="9"/>
        <v>445.88</v>
      </c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</row>
    <row r="19" spans="1:73" ht="14.25" customHeight="1">
      <c r="A19" s="318"/>
      <c r="B19" s="431" t="s">
        <v>56</v>
      </c>
      <c r="C19" s="591"/>
      <c r="D19" s="591"/>
      <c r="E19" s="590"/>
      <c r="F19" s="590"/>
      <c r="G19" s="590"/>
      <c r="H19" s="590"/>
      <c r="I19" s="590"/>
      <c r="J19" s="590"/>
      <c r="K19" s="590"/>
      <c r="L19" s="590"/>
      <c r="M19" s="485"/>
      <c r="N19" s="318"/>
      <c r="O19" s="485"/>
      <c r="P19" s="318"/>
      <c r="Q19" s="485"/>
      <c r="R19" s="318"/>
      <c r="S19" s="485"/>
      <c r="T19" s="318"/>
      <c r="U19" s="496">
        <f t="shared" si="0"/>
        <v>0</v>
      </c>
      <c r="V19" s="497">
        <f t="shared" si="0"/>
        <v>0</v>
      </c>
      <c r="W19" s="485"/>
      <c r="X19" s="318"/>
      <c r="Y19" s="485"/>
      <c r="Z19" s="318"/>
      <c r="AA19" s="485"/>
      <c r="AB19" s="318"/>
      <c r="AC19" s="511"/>
      <c r="AD19" s="511"/>
      <c r="AE19" s="318"/>
      <c r="AF19" s="318"/>
      <c r="AG19" s="497">
        <f t="shared" si="3"/>
        <v>0</v>
      </c>
      <c r="AH19" s="497">
        <f t="shared" si="3"/>
        <v>0</v>
      </c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497">
        <f t="shared" si="4"/>
        <v>0</v>
      </c>
      <c r="AV19" s="497">
        <f t="shared" si="4"/>
        <v>0</v>
      </c>
      <c r="AW19" s="497">
        <f t="shared" si="4"/>
        <v>0</v>
      </c>
      <c r="AX19" s="497">
        <f t="shared" si="4"/>
        <v>0</v>
      </c>
      <c r="AY19" s="497">
        <f t="shared" si="5"/>
        <v>0</v>
      </c>
      <c r="AZ19" s="543">
        <f t="shared" si="6"/>
        <v>0</v>
      </c>
      <c r="BA19" s="626">
        <f t="shared" si="7"/>
        <v>0</v>
      </c>
      <c r="BB19" s="630">
        <f t="shared" si="7"/>
        <v>0</v>
      </c>
      <c r="BC19" s="546">
        <f t="shared" si="1"/>
        <v>0</v>
      </c>
      <c r="BD19" s="546">
        <f t="shared" si="2"/>
        <v>0</v>
      </c>
      <c r="BE19" s="643"/>
      <c r="BF19" s="662">
        <f t="shared" si="9"/>
        <v>0</v>
      </c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</row>
    <row r="20" spans="1:73" ht="15.75">
      <c r="A20" s="501">
        <v>7</v>
      </c>
      <c r="B20" s="432" t="s">
        <v>213</v>
      </c>
      <c r="C20" s="344">
        <f aca="true" t="shared" si="12" ref="C20:L20">C21+C22</f>
        <v>0</v>
      </c>
      <c r="D20" s="344">
        <f t="shared" si="12"/>
        <v>0</v>
      </c>
      <c r="E20" s="344">
        <f t="shared" si="12"/>
        <v>0</v>
      </c>
      <c r="F20" s="344">
        <f t="shared" si="12"/>
        <v>0</v>
      </c>
      <c r="G20" s="344">
        <f t="shared" si="12"/>
        <v>0</v>
      </c>
      <c r="H20" s="344">
        <f t="shared" si="12"/>
        <v>0</v>
      </c>
      <c r="I20" s="344">
        <f t="shared" si="12"/>
        <v>0</v>
      </c>
      <c r="J20" s="344">
        <f t="shared" si="12"/>
        <v>0</v>
      </c>
      <c r="K20" s="344">
        <f t="shared" si="12"/>
        <v>0</v>
      </c>
      <c r="L20" s="344">
        <f t="shared" si="12"/>
        <v>0</v>
      </c>
      <c r="M20" s="344">
        <f>M21+M22</f>
        <v>3</v>
      </c>
      <c r="N20" s="344">
        <f aca="true" t="shared" si="13" ref="N20:AT20">N21+N22</f>
        <v>76</v>
      </c>
      <c r="O20" s="344">
        <f t="shared" si="13"/>
        <v>3</v>
      </c>
      <c r="P20" s="344">
        <f t="shared" si="13"/>
        <v>68</v>
      </c>
      <c r="Q20" s="344">
        <f t="shared" si="13"/>
        <v>2</v>
      </c>
      <c r="R20" s="344">
        <f t="shared" si="13"/>
        <v>48</v>
      </c>
      <c r="S20" s="344">
        <f t="shared" si="13"/>
        <v>3</v>
      </c>
      <c r="T20" s="344">
        <f t="shared" si="13"/>
        <v>75</v>
      </c>
      <c r="U20" s="337">
        <f>M20+O20+Q20+S20</f>
        <v>11</v>
      </c>
      <c r="V20" s="338">
        <f>N20+P20+R20+T20</f>
        <v>267</v>
      </c>
      <c r="W20" s="344">
        <f t="shared" si="13"/>
        <v>3</v>
      </c>
      <c r="X20" s="344">
        <f t="shared" si="13"/>
        <v>67</v>
      </c>
      <c r="Y20" s="344">
        <f t="shared" si="13"/>
        <v>3</v>
      </c>
      <c r="Z20" s="344">
        <f t="shared" si="13"/>
        <v>72</v>
      </c>
      <c r="AA20" s="344">
        <f t="shared" si="13"/>
        <v>3</v>
      </c>
      <c r="AB20" s="344">
        <f t="shared" si="13"/>
        <v>58</v>
      </c>
      <c r="AC20" s="344">
        <f t="shared" si="13"/>
        <v>2</v>
      </c>
      <c r="AD20" s="344">
        <f t="shared" si="13"/>
        <v>60</v>
      </c>
      <c r="AE20" s="344">
        <f t="shared" si="13"/>
        <v>3</v>
      </c>
      <c r="AF20" s="344">
        <f t="shared" si="13"/>
        <v>70</v>
      </c>
      <c r="AG20" s="338">
        <f t="shared" si="3"/>
        <v>14</v>
      </c>
      <c r="AH20" s="338">
        <f t="shared" si="3"/>
        <v>327</v>
      </c>
      <c r="AI20" s="344">
        <f t="shared" si="13"/>
        <v>0</v>
      </c>
      <c r="AJ20" s="344">
        <f t="shared" si="13"/>
        <v>2</v>
      </c>
      <c r="AK20" s="344">
        <f t="shared" si="13"/>
        <v>0</v>
      </c>
      <c r="AL20" s="344">
        <f t="shared" si="13"/>
        <v>44</v>
      </c>
      <c r="AM20" s="344">
        <f t="shared" si="13"/>
        <v>0</v>
      </c>
      <c r="AN20" s="344">
        <f t="shared" si="13"/>
        <v>0</v>
      </c>
      <c r="AO20" s="344">
        <f t="shared" si="13"/>
        <v>0</v>
      </c>
      <c r="AP20" s="344">
        <f t="shared" si="13"/>
        <v>0</v>
      </c>
      <c r="AQ20" s="344">
        <f t="shared" si="13"/>
        <v>0</v>
      </c>
      <c r="AR20" s="344">
        <f t="shared" si="13"/>
        <v>0</v>
      </c>
      <c r="AS20" s="344">
        <f t="shared" si="13"/>
        <v>0</v>
      </c>
      <c r="AT20" s="344">
        <f t="shared" si="13"/>
        <v>0</v>
      </c>
      <c r="AU20" s="338">
        <f t="shared" si="4"/>
        <v>0</v>
      </c>
      <c r="AV20" s="338">
        <f t="shared" si="4"/>
        <v>2</v>
      </c>
      <c r="AW20" s="338">
        <f t="shared" si="4"/>
        <v>0</v>
      </c>
      <c r="AX20" s="338">
        <f t="shared" si="4"/>
        <v>44</v>
      </c>
      <c r="AY20" s="338">
        <f t="shared" si="5"/>
        <v>2</v>
      </c>
      <c r="AZ20" s="407">
        <f t="shared" si="6"/>
        <v>44</v>
      </c>
      <c r="BA20" s="627">
        <f t="shared" si="7"/>
        <v>27</v>
      </c>
      <c r="BB20" s="630">
        <f t="shared" si="7"/>
        <v>638</v>
      </c>
      <c r="BC20" s="650">
        <f t="shared" si="1"/>
        <v>0</v>
      </c>
      <c r="BD20" s="650">
        <f t="shared" si="2"/>
        <v>0</v>
      </c>
      <c r="BE20" s="644">
        <f>BB20/BA20</f>
        <v>23.62962962962963</v>
      </c>
      <c r="BF20" s="663">
        <f t="shared" si="9"/>
        <v>580.93</v>
      </c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</row>
    <row r="21" spans="1:73" ht="18" customHeight="1">
      <c r="A21" s="512"/>
      <c r="B21" s="434" t="s">
        <v>70</v>
      </c>
      <c r="C21" s="591"/>
      <c r="D21" s="591"/>
      <c r="E21" s="590"/>
      <c r="F21" s="590"/>
      <c r="G21" s="590"/>
      <c r="H21" s="590"/>
      <c r="I21" s="590"/>
      <c r="J21" s="590"/>
      <c r="K21" s="590"/>
      <c r="L21" s="590"/>
      <c r="M21" s="506">
        <v>3</v>
      </c>
      <c r="N21" s="506">
        <v>76</v>
      </c>
      <c r="O21" s="506">
        <v>3</v>
      </c>
      <c r="P21" s="506">
        <v>68</v>
      </c>
      <c r="Q21" s="506">
        <v>2</v>
      </c>
      <c r="R21" s="506">
        <v>48</v>
      </c>
      <c r="S21" s="506">
        <v>3</v>
      </c>
      <c r="T21" s="506">
        <v>75</v>
      </c>
      <c r="U21" s="496">
        <f t="shared" si="0"/>
        <v>11</v>
      </c>
      <c r="V21" s="497">
        <f t="shared" si="0"/>
        <v>267</v>
      </c>
      <c r="W21" s="506">
        <v>2</v>
      </c>
      <c r="X21" s="506">
        <v>57</v>
      </c>
      <c r="Y21" s="506">
        <v>3</v>
      </c>
      <c r="Z21" s="506">
        <v>72</v>
      </c>
      <c r="AA21" s="506">
        <v>2</v>
      </c>
      <c r="AB21" s="506">
        <v>49</v>
      </c>
      <c r="AC21" s="506">
        <v>2</v>
      </c>
      <c r="AD21" s="506">
        <v>60</v>
      </c>
      <c r="AE21" s="506">
        <v>2</v>
      </c>
      <c r="AF21" s="506">
        <v>48</v>
      </c>
      <c r="AG21" s="513">
        <f t="shared" si="3"/>
        <v>11</v>
      </c>
      <c r="AH21" s="513">
        <f t="shared" si="3"/>
        <v>286</v>
      </c>
      <c r="AI21" s="506"/>
      <c r="AJ21" s="506">
        <v>1</v>
      </c>
      <c r="AK21" s="506"/>
      <c r="AL21" s="506">
        <v>32</v>
      </c>
      <c r="AM21" s="506"/>
      <c r="AN21" s="506"/>
      <c r="AO21" s="506"/>
      <c r="AP21" s="506"/>
      <c r="AQ21" s="512"/>
      <c r="AR21" s="512"/>
      <c r="AS21" s="512"/>
      <c r="AT21" s="512"/>
      <c r="AU21" s="497">
        <f t="shared" si="4"/>
        <v>0</v>
      </c>
      <c r="AV21" s="497">
        <f t="shared" si="4"/>
        <v>1</v>
      </c>
      <c r="AW21" s="497">
        <f t="shared" si="4"/>
        <v>0</v>
      </c>
      <c r="AX21" s="497">
        <f t="shared" si="4"/>
        <v>32</v>
      </c>
      <c r="AY21" s="497">
        <f t="shared" si="5"/>
        <v>1</v>
      </c>
      <c r="AZ21" s="543">
        <f t="shared" si="6"/>
        <v>32</v>
      </c>
      <c r="BA21" s="626">
        <f t="shared" si="7"/>
        <v>23</v>
      </c>
      <c r="BB21" s="630">
        <f t="shared" si="7"/>
        <v>585</v>
      </c>
      <c r="BC21" s="546">
        <f t="shared" si="1"/>
        <v>0</v>
      </c>
      <c r="BD21" s="546">
        <f t="shared" si="2"/>
        <v>0</v>
      </c>
      <c r="BE21" s="643">
        <f t="shared" si="8"/>
        <v>25.434782608695652</v>
      </c>
      <c r="BF21" s="662">
        <f t="shared" si="9"/>
        <v>525.29</v>
      </c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</row>
    <row r="22" spans="1:73" ht="15.75">
      <c r="A22" s="512"/>
      <c r="B22" s="435" t="s">
        <v>71</v>
      </c>
      <c r="C22" s="595"/>
      <c r="D22" s="595"/>
      <c r="E22" s="590"/>
      <c r="F22" s="590"/>
      <c r="G22" s="590"/>
      <c r="H22" s="590"/>
      <c r="I22" s="590"/>
      <c r="J22" s="590"/>
      <c r="K22" s="590"/>
      <c r="L22" s="590"/>
      <c r="M22" s="506"/>
      <c r="N22" s="506"/>
      <c r="O22" s="506"/>
      <c r="P22" s="506"/>
      <c r="Q22" s="506"/>
      <c r="R22" s="506"/>
      <c r="S22" s="506"/>
      <c r="T22" s="506"/>
      <c r="U22" s="496">
        <f t="shared" si="0"/>
        <v>0</v>
      </c>
      <c r="V22" s="497">
        <f t="shared" si="0"/>
        <v>0</v>
      </c>
      <c r="W22" s="506">
        <v>1</v>
      </c>
      <c r="X22" s="506">
        <v>10</v>
      </c>
      <c r="Y22" s="506"/>
      <c r="Z22" s="506"/>
      <c r="AA22" s="506">
        <v>1</v>
      </c>
      <c r="AB22" s="506">
        <v>9</v>
      </c>
      <c r="AC22" s="506"/>
      <c r="AD22" s="506"/>
      <c r="AE22" s="506">
        <v>1</v>
      </c>
      <c r="AF22" s="506">
        <v>22</v>
      </c>
      <c r="AG22" s="513">
        <f t="shared" si="3"/>
        <v>3</v>
      </c>
      <c r="AH22" s="513">
        <f t="shared" si="3"/>
        <v>41</v>
      </c>
      <c r="AI22" s="506"/>
      <c r="AJ22" s="506">
        <v>1</v>
      </c>
      <c r="AK22" s="506"/>
      <c r="AL22" s="506">
        <v>12</v>
      </c>
      <c r="AM22" s="506"/>
      <c r="AN22" s="506"/>
      <c r="AO22" s="506"/>
      <c r="AP22" s="506"/>
      <c r="AQ22" s="506"/>
      <c r="AR22" s="506"/>
      <c r="AS22" s="506"/>
      <c r="AT22" s="506"/>
      <c r="AU22" s="497">
        <f t="shared" si="4"/>
        <v>0</v>
      </c>
      <c r="AV22" s="497">
        <f t="shared" si="4"/>
        <v>1</v>
      </c>
      <c r="AW22" s="497">
        <f t="shared" si="4"/>
        <v>0</v>
      </c>
      <c r="AX22" s="497">
        <f t="shared" si="4"/>
        <v>12</v>
      </c>
      <c r="AY22" s="497">
        <f t="shared" si="5"/>
        <v>1</v>
      </c>
      <c r="AZ22" s="543">
        <f t="shared" si="6"/>
        <v>12</v>
      </c>
      <c r="BA22" s="626">
        <f t="shared" si="7"/>
        <v>4</v>
      </c>
      <c r="BB22" s="630">
        <f t="shared" si="7"/>
        <v>53</v>
      </c>
      <c r="BC22" s="546">
        <f>C22+E22+G22+I22+K22</f>
        <v>0</v>
      </c>
      <c r="BD22" s="546">
        <f>D22+F22+H22+J22+L22</f>
        <v>0</v>
      </c>
      <c r="BE22" s="643">
        <f t="shared" si="8"/>
        <v>13.25</v>
      </c>
      <c r="BF22" s="662">
        <f t="shared" si="9"/>
        <v>55.64</v>
      </c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</row>
    <row r="23" spans="1:58" s="42" customFormat="1" ht="18" customHeight="1">
      <c r="A23" s="708" t="s">
        <v>208</v>
      </c>
      <c r="B23" s="709"/>
      <c r="C23" s="359">
        <f aca="true" t="shared" si="14" ref="C23:L23">C11+C12+C13+C14+C15+C18+C19+C20</f>
        <v>0</v>
      </c>
      <c r="D23" s="359">
        <f t="shared" si="14"/>
        <v>0</v>
      </c>
      <c r="E23" s="359">
        <f t="shared" si="14"/>
        <v>0</v>
      </c>
      <c r="F23" s="359">
        <f t="shared" si="14"/>
        <v>0</v>
      </c>
      <c r="G23" s="359">
        <f t="shared" si="14"/>
        <v>0</v>
      </c>
      <c r="H23" s="359">
        <f t="shared" si="14"/>
        <v>0</v>
      </c>
      <c r="I23" s="359">
        <f t="shared" si="14"/>
        <v>0</v>
      </c>
      <c r="J23" s="359">
        <f t="shared" si="14"/>
        <v>0</v>
      </c>
      <c r="K23" s="359">
        <f t="shared" si="14"/>
        <v>0</v>
      </c>
      <c r="L23" s="359">
        <f t="shared" si="14"/>
        <v>0</v>
      </c>
      <c r="M23" s="359">
        <f aca="true" t="shared" si="15" ref="M23:BD23">M11+M12+M13+M14+M15+M18+M19+M20</f>
        <v>16</v>
      </c>
      <c r="N23" s="359">
        <f>N11+N12+N13+N14+N15+N18+N19+N20</f>
        <v>394</v>
      </c>
      <c r="O23" s="359">
        <f t="shared" si="15"/>
        <v>15</v>
      </c>
      <c r="P23" s="359">
        <f t="shared" si="15"/>
        <v>380</v>
      </c>
      <c r="Q23" s="359">
        <f t="shared" si="15"/>
        <v>13</v>
      </c>
      <c r="R23" s="359">
        <f t="shared" si="15"/>
        <v>345</v>
      </c>
      <c r="S23" s="359">
        <f t="shared" si="15"/>
        <v>14</v>
      </c>
      <c r="T23" s="359">
        <f t="shared" si="15"/>
        <v>358</v>
      </c>
      <c r="U23" s="359">
        <f>U11+U12+U13+U14+U15+U18+U19+U20</f>
        <v>58</v>
      </c>
      <c r="V23" s="359">
        <f t="shared" si="15"/>
        <v>1477</v>
      </c>
      <c r="W23" s="359">
        <f t="shared" si="15"/>
        <v>17</v>
      </c>
      <c r="X23" s="359">
        <f t="shared" si="15"/>
        <v>424</v>
      </c>
      <c r="Y23" s="359">
        <f t="shared" si="15"/>
        <v>15</v>
      </c>
      <c r="Z23" s="359">
        <f t="shared" si="15"/>
        <v>369</v>
      </c>
      <c r="AA23" s="359">
        <f t="shared" si="15"/>
        <v>16</v>
      </c>
      <c r="AB23" s="359">
        <f t="shared" si="15"/>
        <v>403</v>
      </c>
      <c r="AC23" s="359">
        <f t="shared" si="15"/>
        <v>15</v>
      </c>
      <c r="AD23" s="359">
        <f t="shared" si="15"/>
        <v>342</v>
      </c>
      <c r="AE23" s="359">
        <f t="shared" si="15"/>
        <v>14</v>
      </c>
      <c r="AF23" s="359">
        <f t="shared" si="15"/>
        <v>345</v>
      </c>
      <c r="AG23" s="359">
        <f t="shared" si="15"/>
        <v>77</v>
      </c>
      <c r="AH23" s="359">
        <f t="shared" si="15"/>
        <v>1883</v>
      </c>
      <c r="AI23" s="359">
        <f t="shared" si="15"/>
        <v>4</v>
      </c>
      <c r="AJ23" s="359">
        <f t="shared" si="15"/>
        <v>8</v>
      </c>
      <c r="AK23" s="359">
        <f t="shared" si="15"/>
        <v>82</v>
      </c>
      <c r="AL23" s="359">
        <f t="shared" si="15"/>
        <v>189</v>
      </c>
      <c r="AM23" s="359">
        <f t="shared" si="15"/>
        <v>4</v>
      </c>
      <c r="AN23" s="359">
        <f t="shared" si="15"/>
        <v>5</v>
      </c>
      <c r="AO23" s="359">
        <f t="shared" si="15"/>
        <v>79</v>
      </c>
      <c r="AP23" s="359">
        <f t="shared" si="15"/>
        <v>128</v>
      </c>
      <c r="AQ23" s="359">
        <f t="shared" si="15"/>
        <v>5</v>
      </c>
      <c r="AR23" s="359">
        <f t="shared" si="15"/>
        <v>6</v>
      </c>
      <c r="AS23" s="359">
        <f t="shared" si="15"/>
        <v>75</v>
      </c>
      <c r="AT23" s="359">
        <f t="shared" si="15"/>
        <v>138</v>
      </c>
      <c r="AU23" s="359">
        <f t="shared" si="15"/>
        <v>13</v>
      </c>
      <c r="AV23" s="359">
        <f t="shared" si="15"/>
        <v>19</v>
      </c>
      <c r="AW23" s="359">
        <f t="shared" si="15"/>
        <v>236</v>
      </c>
      <c r="AX23" s="359">
        <f t="shared" si="15"/>
        <v>455</v>
      </c>
      <c r="AY23" s="359">
        <f t="shared" si="15"/>
        <v>32</v>
      </c>
      <c r="AZ23" s="619">
        <f>AZ11+AZ12+AZ13+AZ14+AZ15+AZ18+AZ19+AZ20</f>
        <v>691</v>
      </c>
      <c r="BA23" s="628">
        <f>BA11+BA12+BA13+BA14+BA15+BA18+BA19+BA20</f>
        <v>167</v>
      </c>
      <c r="BB23" s="631">
        <f>BB11+BB12+BB13+BB14+BB15+BB18+BB19+BB20</f>
        <v>4051</v>
      </c>
      <c r="BC23" s="623">
        <f t="shared" si="15"/>
        <v>0</v>
      </c>
      <c r="BD23" s="359">
        <f t="shared" si="15"/>
        <v>0</v>
      </c>
      <c r="BE23" s="645">
        <f t="shared" si="8"/>
        <v>24.25748502994012</v>
      </c>
      <c r="BF23" s="628">
        <v>3834</v>
      </c>
    </row>
    <row r="24" spans="1:73" ht="15.75">
      <c r="A24" s="318"/>
      <c r="B24" s="431"/>
      <c r="C24" s="591"/>
      <c r="D24" s="591"/>
      <c r="E24" s="590"/>
      <c r="F24" s="590"/>
      <c r="G24" s="590"/>
      <c r="H24" s="590"/>
      <c r="I24" s="590"/>
      <c r="J24" s="590"/>
      <c r="K24" s="590"/>
      <c r="L24" s="590"/>
      <c r="M24" s="485"/>
      <c r="N24" s="318"/>
      <c r="O24" s="485"/>
      <c r="P24" s="318"/>
      <c r="Q24" s="485"/>
      <c r="R24" s="318"/>
      <c r="S24" s="485"/>
      <c r="T24" s="318"/>
      <c r="U24" s="517" t="s">
        <v>215</v>
      </c>
      <c r="V24" s="497"/>
      <c r="W24" s="485"/>
      <c r="X24" s="318"/>
      <c r="Y24" s="485"/>
      <c r="Z24" s="318"/>
      <c r="AA24" s="485"/>
      <c r="AB24" s="318"/>
      <c r="AC24" s="318"/>
      <c r="AD24" s="318"/>
      <c r="AE24" s="318"/>
      <c r="AF24" s="318"/>
      <c r="AG24" s="497"/>
      <c r="AH24" s="497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497"/>
      <c r="AV24" s="497"/>
      <c r="AW24" s="497"/>
      <c r="AX24" s="497"/>
      <c r="AY24" s="497"/>
      <c r="AZ24" s="543"/>
      <c r="BA24" s="626"/>
      <c r="BB24" s="630"/>
      <c r="BC24" s="546"/>
      <c r="BD24" s="499"/>
      <c r="BE24" s="643"/>
      <c r="BF24" s="662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</row>
    <row r="25" spans="1:73" ht="15.75">
      <c r="A25" s="318">
        <v>1</v>
      </c>
      <c r="B25" s="611" t="s">
        <v>164</v>
      </c>
      <c r="C25" s="589"/>
      <c r="D25" s="589"/>
      <c r="E25" s="589"/>
      <c r="F25" s="589"/>
      <c r="G25" s="589"/>
      <c r="H25" s="589"/>
      <c r="I25" s="597"/>
      <c r="J25" s="597"/>
      <c r="K25" s="597"/>
      <c r="L25" s="597"/>
      <c r="M25" s="335">
        <v>1</v>
      </c>
      <c r="N25" s="336">
        <v>30</v>
      </c>
      <c r="O25" s="335">
        <v>2</v>
      </c>
      <c r="P25" s="336">
        <v>37</v>
      </c>
      <c r="Q25" s="335">
        <v>1</v>
      </c>
      <c r="R25" s="336">
        <v>35</v>
      </c>
      <c r="S25" s="335">
        <v>1</v>
      </c>
      <c r="T25" s="336">
        <v>32</v>
      </c>
      <c r="U25" s="496">
        <f>M25+O25+Q25+S25</f>
        <v>5</v>
      </c>
      <c r="V25" s="497">
        <f>N25+P25+R25+T25</f>
        <v>134</v>
      </c>
      <c r="W25" s="335">
        <v>1</v>
      </c>
      <c r="X25" s="336">
        <v>26</v>
      </c>
      <c r="Y25" s="335">
        <v>2</v>
      </c>
      <c r="Z25" s="336">
        <v>44</v>
      </c>
      <c r="AA25" s="335">
        <v>1</v>
      </c>
      <c r="AB25" s="336">
        <v>25</v>
      </c>
      <c r="AC25" s="336">
        <v>1</v>
      </c>
      <c r="AD25" s="336">
        <v>23</v>
      </c>
      <c r="AE25" s="336">
        <v>2</v>
      </c>
      <c r="AF25" s="336">
        <v>39</v>
      </c>
      <c r="AG25" s="497">
        <f>W25+Y25+AA25+AC25+AE25</f>
        <v>7</v>
      </c>
      <c r="AH25" s="497">
        <f>X25+Z25+AB25+AD25+AF25</f>
        <v>157</v>
      </c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519"/>
      <c r="AT25" s="519"/>
      <c r="AU25" s="497"/>
      <c r="AV25" s="497"/>
      <c r="AW25" s="497"/>
      <c r="AX25" s="497"/>
      <c r="AY25" s="497"/>
      <c r="AZ25" s="543"/>
      <c r="BA25" s="626">
        <f aca="true" t="shared" si="16" ref="BA25:BA55">U25+AG25+AU25+AV25</f>
        <v>12</v>
      </c>
      <c r="BB25" s="630">
        <f aca="true" t="shared" si="17" ref="BB25:BB55">V25+AH25+AW25+AX25</f>
        <v>291</v>
      </c>
      <c r="BC25" s="546">
        <f aca="true" t="shared" si="18" ref="BC25:BC54">C25+E25+G25+I25+K25</f>
        <v>0</v>
      </c>
      <c r="BD25" s="546">
        <f aca="true" t="shared" si="19" ref="BD25:BD54">D25+F25+H25+J25+L25</f>
        <v>0</v>
      </c>
      <c r="BE25" s="643">
        <f aca="true" t="shared" si="20" ref="BE25:BE70">BB25/BA25</f>
        <v>24.25</v>
      </c>
      <c r="BF25" s="662">
        <f aca="true" t="shared" si="21" ref="BF25:BF68">(V25*0.75)+(AH25*1)+((AX25+AW25)*1.22)</f>
        <v>257.5</v>
      </c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</row>
    <row r="26" spans="1:73" ht="15.75">
      <c r="A26" s="318">
        <v>2</v>
      </c>
      <c r="B26" s="611" t="s">
        <v>165</v>
      </c>
      <c r="C26" s="591"/>
      <c r="D26" s="589"/>
      <c r="E26" s="589"/>
      <c r="F26" s="589"/>
      <c r="G26" s="589"/>
      <c r="H26" s="589"/>
      <c r="I26" s="598"/>
      <c r="J26" s="598"/>
      <c r="K26" s="597"/>
      <c r="L26" s="597"/>
      <c r="M26" s="335">
        <v>1</v>
      </c>
      <c r="N26" s="336">
        <v>26</v>
      </c>
      <c r="O26" s="335">
        <v>1</v>
      </c>
      <c r="P26" s="336">
        <v>22</v>
      </c>
      <c r="Q26" s="335">
        <v>1</v>
      </c>
      <c r="R26" s="336">
        <v>27</v>
      </c>
      <c r="S26" s="335">
        <v>1</v>
      </c>
      <c r="T26" s="336">
        <v>26</v>
      </c>
      <c r="U26" s="496">
        <f aca="true" t="shared" si="22" ref="U26:V55">M26+O26+Q26+S26</f>
        <v>4</v>
      </c>
      <c r="V26" s="497">
        <f t="shared" si="22"/>
        <v>101</v>
      </c>
      <c r="W26" s="335">
        <v>2</v>
      </c>
      <c r="X26" s="336">
        <v>46</v>
      </c>
      <c r="Y26" s="335">
        <v>1</v>
      </c>
      <c r="Z26" s="336">
        <v>22</v>
      </c>
      <c r="AA26" s="335">
        <v>2</v>
      </c>
      <c r="AB26" s="336">
        <v>42</v>
      </c>
      <c r="AC26" s="336">
        <v>1</v>
      </c>
      <c r="AD26" s="336">
        <v>20</v>
      </c>
      <c r="AE26" s="336">
        <v>2</v>
      </c>
      <c r="AF26" s="336">
        <v>42</v>
      </c>
      <c r="AG26" s="497">
        <f aca="true" t="shared" si="23" ref="AG26:AH55">W26+Y26+AA26+AC26+AE26</f>
        <v>8</v>
      </c>
      <c r="AH26" s="497">
        <f t="shared" si="23"/>
        <v>172</v>
      </c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497"/>
      <c r="AV26" s="497"/>
      <c r="AW26" s="497"/>
      <c r="AX26" s="497"/>
      <c r="AY26" s="497"/>
      <c r="AZ26" s="543"/>
      <c r="BA26" s="626">
        <f t="shared" si="16"/>
        <v>12</v>
      </c>
      <c r="BB26" s="630">
        <f t="shared" si="17"/>
        <v>273</v>
      </c>
      <c r="BC26" s="546">
        <f t="shared" si="18"/>
        <v>0</v>
      </c>
      <c r="BD26" s="546">
        <f t="shared" si="19"/>
        <v>0</v>
      </c>
      <c r="BE26" s="643">
        <f t="shared" si="20"/>
        <v>22.75</v>
      </c>
      <c r="BF26" s="662">
        <f t="shared" si="21"/>
        <v>247.75</v>
      </c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</row>
    <row r="27" spans="1:73" ht="15.75">
      <c r="A27" s="318">
        <v>3</v>
      </c>
      <c r="B27" s="611" t="s">
        <v>166</v>
      </c>
      <c r="C27" s="591"/>
      <c r="D27" s="591"/>
      <c r="E27" s="590"/>
      <c r="F27" s="590"/>
      <c r="G27" s="590"/>
      <c r="H27" s="590"/>
      <c r="I27" s="590"/>
      <c r="J27" s="590"/>
      <c r="K27" s="590"/>
      <c r="L27" s="590"/>
      <c r="M27" s="605">
        <v>1</v>
      </c>
      <c r="N27" s="606">
        <v>27</v>
      </c>
      <c r="O27" s="605">
        <v>1</v>
      </c>
      <c r="P27" s="606">
        <v>25</v>
      </c>
      <c r="Q27" s="605">
        <v>1</v>
      </c>
      <c r="R27" s="606">
        <v>16</v>
      </c>
      <c r="S27" s="605">
        <v>1</v>
      </c>
      <c r="T27" s="606">
        <v>16</v>
      </c>
      <c r="U27" s="496">
        <f t="shared" si="22"/>
        <v>4</v>
      </c>
      <c r="V27" s="497">
        <f t="shared" si="22"/>
        <v>84</v>
      </c>
      <c r="W27" s="605">
        <v>1</v>
      </c>
      <c r="X27" s="606">
        <v>21</v>
      </c>
      <c r="Y27" s="605">
        <v>1</v>
      </c>
      <c r="Z27" s="606">
        <v>20</v>
      </c>
      <c r="AA27" s="605">
        <v>1</v>
      </c>
      <c r="AB27" s="606">
        <v>24</v>
      </c>
      <c r="AC27" s="606">
        <v>1</v>
      </c>
      <c r="AD27" s="606">
        <v>19</v>
      </c>
      <c r="AE27" s="606">
        <v>1</v>
      </c>
      <c r="AF27" s="606">
        <v>27</v>
      </c>
      <c r="AG27" s="497">
        <f t="shared" si="23"/>
        <v>5</v>
      </c>
      <c r="AH27" s="497">
        <f t="shared" si="23"/>
        <v>111</v>
      </c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497"/>
      <c r="AV27" s="497"/>
      <c r="AW27" s="497"/>
      <c r="AX27" s="497"/>
      <c r="AY27" s="497"/>
      <c r="AZ27" s="543"/>
      <c r="BA27" s="626">
        <f t="shared" si="16"/>
        <v>9</v>
      </c>
      <c r="BB27" s="630">
        <f t="shared" si="17"/>
        <v>195</v>
      </c>
      <c r="BC27" s="546">
        <f t="shared" si="18"/>
        <v>0</v>
      </c>
      <c r="BD27" s="546">
        <f t="shared" si="19"/>
        <v>0</v>
      </c>
      <c r="BE27" s="643">
        <f t="shared" si="20"/>
        <v>21.666666666666668</v>
      </c>
      <c r="BF27" s="662">
        <f t="shared" si="21"/>
        <v>174</v>
      </c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</row>
    <row r="28" spans="1:73" ht="15.75">
      <c r="A28" s="318">
        <v>4</v>
      </c>
      <c r="B28" s="611" t="s">
        <v>147</v>
      </c>
      <c r="C28" s="591"/>
      <c r="D28" s="591"/>
      <c r="E28" s="590"/>
      <c r="F28" s="590"/>
      <c r="G28" s="590"/>
      <c r="H28" s="590"/>
      <c r="I28" s="590"/>
      <c r="J28" s="590"/>
      <c r="K28" s="590"/>
      <c r="L28" s="590"/>
      <c r="M28" s="485">
        <v>1</v>
      </c>
      <c r="N28" s="318">
        <v>17</v>
      </c>
      <c r="O28" s="485">
        <v>1</v>
      </c>
      <c r="P28" s="318">
        <v>22</v>
      </c>
      <c r="Q28" s="485">
        <v>1</v>
      </c>
      <c r="R28" s="318">
        <v>18</v>
      </c>
      <c r="S28" s="485">
        <v>1</v>
      </c>
      <c r="T28" s="318">
        <v>22</v>
      </c>
      <c r="U28" s="496">
        <f t="shared" si="22"/>
        <v>4</v>
      </c>
      <c r="V28" s="497">
        <f t="shared" si="22"/>
        <v>79</v>
      </c>
      <c r="W28" s="485">
        <v>1</v>
      </c>
      <c r="X28" s="318">
        <v>14</v>
      </c>
      <c r="Y28" s="485">
        <v>1</v>
      </c>
      <c r="Z28" s="318">
        <v>14</v>
      </c>
      <c r="AA28" s="485">
        <v>1</v>
      </c>
      <c r="AB28" s="318">
        <v>22</v>
      </c>
      <c r="AC28" s="318">
        <v>1</v>
      </c>
      <c r="AD28" s="318">
        <v>22</v>
      </c>
      <c r="AE28" s="318">
        <v>1</v>
      </c>
      <c r="AF28" s="318">
        <v>20</v>
      </c>
      <c r="AG28" s="497">
        <f t="shared" si="23"/>
        <v>5</v>
      </c>
      <c r="AH28" s="497">
        <f t="shared" si="23"/>
        <v>92</v>
      </c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497"/>
      <c r="AV28" s="497"/>
      <c r="AW28" s="497"/>
      <c r="AX28" s="497"/>
      <c r="AY28" s="497"/>
      <c r="AZ28" s="543"/>
      <c r="BA28" s="626">
        <f t="shared" si="16"/>
        <v>9</v>
      </c>
      <c r="BB28" s="630">
        <f t="shared" si="17"/>
        <v>171</v>
      </c>
      <c r="BC28" s="546">
        <f t="shared" si="18"/>
        <v>0</v>
      </c>
      <c r="BD28" s="546">
        <f t="shared" si="19"/>
        <v>0</v>
      </c>
      <c r="BE28" s="643">
        <f t="shared" si="20"/>
        <v>19</v>
      </c>
      <c r="BF28" s="662">
        <f t="shared" si="21"/>
        <v>151.25</v>
      </c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</row>
    <row r="29" spans="1:73" ht="15.75">
      <c r="A29" s="318">
        <v>5</v>
      </c>
      <c r="B29" s="611" t="s">
        <v>116</v>
      </c>
      <c r="C29" s="591"/>
      <c r="D29" s="591"/>
      <c r="E29" s="590"/>
      <c r="F29" s="590"/>
      <c r="G29" s="590"/>
      <c r="H29" s="590"/>
      <c r="I29" s="590"/>
      <c r="J29" s="590"/>
      <c r="K29" s="590"/>
      <c r="L29" s="590"/>
      <c r="M29" s="485">
        <v>1</v>
      </c>
      <c r="N29" s="318">
        <v>22</v>
      </c>
      <c r="O29" s="485">
        <v>1</v>
      </c>
      <c r="P29" s="318">
        <v>25</v>
      </c>
      <c r="Q29" s="485">
        <v>1</v>
      </c>
      <c r="R29" s="318">
        <v>18</v>
      </c>
      <c r="S29" s="485">
        <v>1</v>
      </c>
      <c r="T29" s="318">
        <v>26</v>
      </c>
      <c r="U29" s="496">
        <f t="shared" si="22"/>
        <v>4</v>
      </c>
      <c r="V29" s="497">
        <f t="shared" si="22"/>
        <v>91</v>
      </c>
      <c r="W29" s="335">
        <v>1</v>
      </c>
      <c r="X29" s="336">
        <v>34</v>
      </c>
      <c r="Y29" s="335">
        <v>1</v>
      </c>
      <c r="Z29" s="336">
        <v>19</v>
      </c>
      <c r="AA29" s="335">
        <v>1</v>
      </c>
      <c r="AB29" s="336">
        <v>29</v>
      </c>
      <c r="AC29" s="336">
        <v>1</v>
      </c>
      <c r="AD29" s="336">
        <v>18</v>
      </c>
      <c r="AE29" s="336">
        <v>2</v>
      </c>
      <c r="AF29" s="336">
        <v>38</v>
      </c>
      <c r="AG29" s="497">
        <f t="shared" si="23"/>
        <v>6</v>
      </c>
      <c r="AH29" s="497">
        <f t="shared" si="23"/>
        <v>138</v>
      </c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497"/>
      <c r="AV29" s="497"/>
      <c r="AW29" s="497"/>
      <c r="AX29" s="497"/>
      <c r="AY29" s="497"/>
      <c r="AZ29" s="543"/>
      <c r="BA29" s="626">
        <f t="shared" si="16"/>
        <v>10</v>
      </c>
      <c r="BB29" s="630">
        <f t="shared" si="17"/>
        <v>229</v>
      </c>
      <c r="BC29" s="546">
        <f t="shared" si="18"/>
        <v>0</v>
      </c>
      <c r="BD29" s="546">
        <f t="shared" si="19"/>
        <v>0</v>
      </c>
      <c r="BE29" s="643">
        <f t="shared" si="20"/>
        <v>22.9</v>
      </c>
      <c r="BF29" s="662">
        <f t="shared" si="21"/>
        <v>206.25</v>
      </c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</row>
    <row r="30" spans="1:73" ht="15.75">
      <c r="A30" s="318">
        <v>6</v>
      </c>
      <c r="B30" s="611" t="s">
        <v>146</v>
      </c>
      <c r="C30" s="591"/>
      <c r="D30" s="591"/>
      <c r="E30" s="590"/>
      <c r="F30" s="590"/>
      <c r="G30" s="590"/>
      <c r="H30" s="590"/>
      <c r="I30" s="590"/>
      <c r="J30" s="590"/>
      <c r="K30" s="590"/>
      <c r="L30" s="590"/>
      <c r="M30" s="485">
        <v>1</v>
      </c>
      <c r="N30" s="318">
        <v>18</v>
      </c>
      <c r="O30" s="485">
        <v>1</v>
      </c>
      <c r="P30" s="318">
        <v>16</v>
      </c>
      <c r="Q30" s="485">
        <v>1</v>
      </c>
      <c r="R30" s="318">
        <v>21</v>
      </c>
      <c r="S30" s="485">
        <v>1</v>
      </c>
      <c r="T30" s="318">
        <v>18</v>
      </c>
      <c r="U30" s="496">
        <f t="shared" si="22"/>
        <v>4</v>
      </c>
      <c r="V30" s="497">
        <f t="shared" si="22"/>
        <v>73</v>
      </c>
      <c r="W30" s="485">
        <v>1</v>
      </c>
      <c r="X30" s="318">
        <v>27</v>
      </c>
      <c r="Y30" s="485">
        <v>1</v>
      </c>
      <c r="Z30" s="318">
        <v>23</v>
      </c>
      <c r="AA30" s="485">
        <v>1</v>
      </c>
      <c r="AB30" s="318">
        <v>19</v>
      </c>
      <c r="AC30" s="318">
        <v>1</v>
      </c>
      <c r="AD30" s="318">
        <v>18</v>
      </c>
      <c r="AE30" s="318">
        <v>2</v>
      </c>
      <c r="AF30" s="318">
        <v>39</v>
      </c>
      <c r="AG30" s="497">
        <f t="shared" si="23"/>
        <v>6</v>
      </c>
      <c r="AH30" s="497">
        <f t="shared" si="23"/>
        <v>126</v>
      </c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497"/>
      <c r="AV30" s="497"/>
      <c r="AW30" s="497"/>
      <c r="AX30" s="497"/>
      <c r="AY30" s="497"/>
      <c r="AZ30" s="543"/>
      <c r="BA30" s="626">
        <f t="shared" si="16"/>
        <v>10</v>
      </c>
      <c r="BB30" s="630">
        <f t="shared" si="17"/>
        <v>199</v>
      </c>
      <c r="BC30" s="546">
        <f t="shared" si="18"/>
        <v>0</v>
      </c>
      <c r="BD30" s="546">
        <f t="shared" si="19"/>
        <v>0</v>
      </c>
      <c r="BE30" s="643">
        <f t="shared" si="20"/>
        <v>19.9</v>
      </c>
      <c r="BF30" s="662">
        <f t="shared" si="21"/>
        <v>180.75</v>
      </c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</row>
    <row r="31" spans="1:73" ht="15.75">
      <c r="A31" s="318">
        <v>7</v>
      </c>
      <c r="B31" s="611" t="s">
        <v>145</v>
      </c>
      <c r="C31" s="591"/>
      <c r="D31" s="591"/>
      <c r="E31" s="590"/>
      <c r="F31" s="590"/>
      <c r="G31" s="590"/>
      <c r="H31" s="590"/>
      <c r="I31" s="590"/>
      <c r="J31" s="590"/>
      <c r="K31" s="590"/>
      <c r="L31" s="590"/>
      <c r="M31" s="485">
        <v>1</v>
      </c>
      <c r="N31" s="318">
        <v>20</v>
      </c>
      <c r="O31" s="485">
        <v>1</v>
      </c>
      <c r="P31" s="318">
        <v>22</v>
      </c>
      <c r="Q31" s="485">
        <v>1</v>
      </c>
      <c r="R31" s="318">
        <v>25</v>
      </c>
      <c r="S31" s="485">
        <v>1</v>
      </c>
      <c r="T31" s="318">
        <v>24</v>
      </c>
      <c r="U31" s="496">
        <f t="shared" si="22"/>
        <v>4</v>
      </c>
      <c r="V31" s="497">
        <f t="shared" si="22"/>
        <v>91</v>
      </c>
      <c r="W31" s="485">
        <v>1</v>
      </c>
      <c r="X31" s="318">
        <v>20</v>
      </c>
      <c r="Y31" s="485">
        <v>1</v>
      </c>
      <c r="Z31" s="318">
        <v>21</v>
      </c>
      <c r="AA31" s="485">
        <v>1</v>
      </c>
      <c r="AB31" s="318">
        <v>20</v>
      </c>
      <c r="AC31" s="318">
        <v>1</v>
      </c>
      <c r="AD31" s="318">
        <v>16</v>
      </c>
      <c r="AE31" s="318">
        <v>1</v>
      </c>
      <c r="AF31" s="318">
        <v>10</v>
      </c>
      <c r="AG31" s="497">
        <f t="shared" si="23"/>
        <v>5</v>
      </c>
      <c r="AH31" s="497">
        <f t="shared" si="23"/>
        <v>87</v>
      </c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497"/>
      <c r="AV31" s="497"/>
      <c r="AW31" s="497"/>
      <c r="AX31" s="497"/>
      <c r="AY31" s="497"/>
      <c r="AZ31" s="543"/>
      <c r="BA31" s="626">
        <f t="shared" si="16"/>
        <v>9</v>
      </c>
      <c r="BB31" s="630">
        <f t="shared" si="17"/>
        <v>178</v>
      </c>
      <c r="BC31" s="546">
        <f t="shared" si="18"/>
        <v>0</v>
      </c>
      <c r="BD31" s="546">
        <f t="shared" si="19"/>
        <v>0</v>
      </c>
      <c r="BE31" s="643">
        <f t="shared" si="20"/>
        <v>19.77777777777778</v>
      </c>
      <c r="BF31" s="662">
        <f t="shared" si="21"/>
        <v>155.25</v>
      </c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</row>
    <row r="32" spans="1:73" ht="15.75">
      <c r="A32" s="318">
        <v>8</v>
      </c>
      <c r="B32" s="611" t="s">
        <v>148</v>
      </c>
      <c r="C32" s="591"/>
      <c r="D32" s="591"/>
      <c r="E32" s="590"/>
      <c r="F32" s="590"/>
      <c r="G32" s="590"/>
      <c r="H32" s="590"/>
      <c r="I32" s="590"/>
      <c r="J32" s="590"/>
      <c r="K32" s="590"/>
      <c r="L32" s="590"/>
      <c r="M32" s="485">
        <v>1</v>
      </c>
      <c r="N32" s="318">
        <v>25</v>
      </c>
      <c r="O32" s="485">
        <v>1</v>
      </c>
      <c r="P32" s="318">
        <v>27</v>
      </c>
      <c r="Q32" s="485">
        <v>2</v>
      </c>
      <c r="R32" s="318">
        <v>39</v>
      </c>
      <c r="S32" s="485">
        <v>1</v>
      </c>
      <c r="T32" s="318">
        <v>21</v>
      </c>
      <c r="U32" s="496">
        <f t="shared" si="22"/>
        <v>5</v>
      </c>
      <c r="V32" s="497">
        <f t="shared" si="22"/>
        <v>112</v>
      </c>
      <c r="W32" s="485">
        <v>1</v>
      </c>
      <c r="X32" s="318">
        <v>26</v>
      </c>
      <c r="Y32" s="485">
        <v>1</v>
      </c>
      <c r="Z32" s="318">
        <v>22</v>
      </c>
      <c r="AA32" s="485">
        <v>2</v>
      </c>
      <c r="AB32" s="318">
        <v>33</v>
      </c>
      <c r="AC32" s="318">
        <v>1</v>
      </c>
      <c r="AD32" s="318">
        <v>24</v>
      </c>
      <c r="AE32" s="318">
        <v>1</v>
      </c>
      <c r="AF32" s="318">
        <v>25</v>
      </c>
      <c r="AG32" s="497">
        <f t="shared" si="23"/>
        <v>6</v>
      </c>
      <c r="AH32" s="497">
        <f t="shared" si="23"/>
        <v>130</v>
      </c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497"/>
      <c r="AV32" s="497"/>
      <c r="AW32" s="497"/>
      <c r="AX32" s="497"/>
      <c r="AY32" s="497"/>
      <c r="AZ32" s="543"/>
      <c r="BA32" s="626">
        <f t="shared" si="16"/>
        <v>11</v>
      </c>
      <c r="BB32" s="630">
        <f t="shared" si="17"/>
        <v>242</v>
      </c>
      <c r="BC32" s="546">
        <f t="shared" si="18"/>
        <v>0</v>
      </c>
      <c r="BD32" s="546">
        <f t="shared" si="19"/>
        <v>0</v>
      </c>
      <c r="BE32" s="643">
        <f t="shared" si="20"/>
        <v>22</v>
      </c>
      <c r="BF32" s="662">
        <f t="shared" si="21"/>
        <v>214</v>
      </c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</row>
    <row r="33" spans="1:73" ht="15.75">
      <c r="A33" s="318">
        <v>9</v>
      </c>
      <c r="B33" s="611" t="s">
        <v>190</v>
      </c>
      <c r="C33" s="591"/>
      <c r="D33" s="591"/>
      <c r="E33" s="590"/>
      <c r="F33" s="590"/>
      <c r="G33" s="590"/>
      <c r="H33" s="590"/>
      <c r="I33" s="590"/>
      <c r="J33" s="590"/>
      <c r="K33" s="590"/>
      <c r="L33" s="590"/>
      <c r="M33" s="485">
        <v>1</v>
      </c>
      <c r="N33" s="318">
        <v>30</v>
      </c>
      <c r="O33" s="485">
        <v>2</v>
      </c>
      <c r="P33" s="318">
        <v>38</v>
      </c>
      <c r="Q33" s="485">
        <v>1</v>
      </c>
      <c r="R33" s="318">
        <v>27</v>
      </c>
      <c r="S33" s="485">
        <v>3</v>
      </c>
      <c r="T33" s="318">
        <v>46</v>
      </c>
      <c r="U33" s="496">
        <f t="shared" si="22"/>
        <v>7</v>
      </c>
      <c r="V33" s="497">
        <f t="shared" si="22"/>
        <v>141</v>
      </c>
      <c r="W33" s="485">
        <v>1</v>
      </c>
      <c r="X33" s="318">
        <v>19</v>
      </c>
      <c r="Y33" s="485">
        <v>2</v>
      </c>
      <c r="Z33" s="318">
        <v>44</v>
      </c>
      <c r="AA33" s="485">
        <v>1</v>
      </c>
      <c r="AB33" s="318">
        <v>31</v>
      </c>
      <c r="AC33" s="318">
        <v>2</v>
      </c>
      <c r="AD33" s="318">
        <v>51</v>
      </c>
      <c r="AE33" s="318">
        <v>2</v>
      </c>
      <c r="AF33" s="318">
        <v>37</v>
      </c>
      <c r="AG33" s="497">
        <f t="shared" si="23"/>
        <v>8</v>
      </c>
      <c r="AH33" s="497">
        <f t="shared" si="23"/>
        <v>182</v>
      </c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497"/>
      <c r="AV33" s="497"/>
      <c r="AW33" s="497"/>
      <c r="AX33" s="497"/>
      <c r="AY33" s="497"/>
      <c r="AZ33" s="543"/>
      <c r="BA33" s="626">
        <f t="shared" si="16"/>
        <v>15</v>
      </c>
      <c r="BB33" s="630">
        <f t="shared" si="17"/>
        <v>323</v>
      </c>
      <c r="BC33" s="546">
        <f t="shared" si="18"/>
        <v>0</v>
      </c>
      <c r="BD33" s="546">
        <f t="shared" si="19"/>
        <v>0</v>
      </c>
      <c r="BE33" s="643">
        <f t="shared" si="20"/>
        <v>21.533333333333335</v>
      </c>
      <c r="BF33" s="662">
        <f t="shared" si="21"/>
        <v>287.75</v>
      </c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</row>
    <row r="34" spans="1:73" ht="15.75">
      <c r="A34" s="318">
        <v>10</v>
      </c>
      <c r="B34" s="611" t="s">
        <v>119</v>
      </c>
      <c r="C34" s="591"/>
      <c r="D34" s="591"/>
      <c r="E34" s="590"/>
      <c r="F34" s="590"/>
      <c r="G34" s="590"/>
      <c r="H34" s="590"/>
      <c r="I34" s="590"/>
      <c r="J34" s="590"/>
      <c r="K34" s="590"/>
      <c r="L34" s="590"/>
      <c r="M34" s="485">
        <v>1</v>
      </c>
      <c r="N34" s="318">
        <v>19</v>
      </c>
      <c r="O34" s="485">
        <v>1</v>
      </c>
      <c r="P34" s="318">
        <v>19</v>
      </c>
      <c r="Q34" s="485">
        <v>1</v>
      </c>
      <c r="R34" s="318">
        <v>18</v>
      </c>
      <c r="S34" s="485">
        <v>1</v>
      </c>
      <c r="T34" s="318">
        <v>18</v>
      </c>
      <c r="U34" s="496">
        <f t="shared" si="22"/>
        <v>4</v>
      </c>
      <c r="V34" s="497">
        <f t="shared" si="22"/>
        <v>74</v>
      </c>
      <c r="W34" s="485">
        <v>1</v>
      </c>
      <c r="X34" s="318">
        <v>15</v>
      </c>
      <c r="Y34" s="485">
        <v>1</v>
      </c>
      <c r="Z34" s="318">
        <v>22</v>
      </c>
      <c r="AA34" s="485">
        <v>1</v>
      </c>
      <c r="AB34" s="318">
        <v>16</v>
      </c>
      <c r="AC34" s="318">
        <v>1</v>
      </c>
      <c r="AD34" s="318">
        <v>20</v>
      </c>
      <c r="AE34" s="318">
        <v>1</v>
      </c>
      <c r="AF34" s="318">
        <v>14</v>
      </c>
      <c r="AG34" s="497">
        <f t="shared" si="23"/>
        <v>5</v>
      </c>
      <c r="AH34" s="497">
        <f t="shared" si="23"/>
        <v>87</v>
      </c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497"/>
      <c r="AV34" s="497"/>
      <c r="AW34" s="497"/>
      <c r="AX34" s="497"/>
      <c r="AY34" s="497"/>
      <c r="AZ34" s="543"/>
      <c r="BA34" s="626">
        <f t="shared" si="16"/>
        <v>9</v>
      </c>
      <c r="BB34" s="630">
        <f t="shared" si="17"/>
        <v>161</v>
      </c>
      <c r="BC34" s="546">
        <f t="shared" si="18"/>
        <v>0</v>
      </c>
      <c r="BD34" s="546">
        <f t="shared" si="19"/>
        <v>0</v>
      </c>
      <c r="BE34" s="643">
        <f t="shared" si="20"/>
        <v>17.88888888888889</v>
      </c>
      <c r="BF34" s="662">
        <f t="shared" si="21"/>
        <v>142.5</v>
      </c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</row>
    <row r="35" spans="1:73" ht="15.75">
      <c r="A35" s="318">
        <v>11</v>
      </c>
      <c r="B35" s="611" t="s">
        <v>123</v>
      </c>
      <c r="C35" s="591"/>
      <c r="D35" s="591"/>
      <c r="E35" s="590"/>
      <c r="F35" s="590"/>
      <c r="G35" s="590"/>
      <c r="H35" s="590"/>
      <c r="I35" s="590"/>
      <c r="J35" s="590"/>
      <c r="K35" s="590"/>
      <c r="L35" s="590"/>
      <c r="M35" s="485"/>
      <c r="N35" s="318"/>
      <c r="O35" s="485">
        <v>1</v>
      </c>
      <c r="P35" s="318">
        <v>23</v>
      </c>
      <c r="Q35" s="485">
        <v>1</v>
      </c>
      <c r="R35" s="318">
        <v>18</v>
      </c>
      <c r="S35" s="485">
        <v>1</v>
      </c>
      <c r="T35" s="318">
        <v>21</v>
      </c>
      <c r="U35" s="496">
        <f t="shared" si="22"/>
        <v>3</v>
      </c>
      <c r="V35" s="497">
        <f t="shared" si="22"/>
        <v>62</v>
      </c>
      <c r="W35" s="485"/>
      <c r="X35" s="318"/>
      <c r="Y35" s="485">
        <v>1</v>
      </c>
      <c r="Z35" s="318">
        <v>22</v>
      </c>
      <c r="AA35" s="485">
        <v>1</v>
      </c>
      <c r="AB35" s="318">
        <v>21</v>
      </c>
      <c r="AC35" s="318">
        <v>1</v>
      </c>
      <c r="AD35" s="318">
        <v>18</v>
      </c>
      <c r="AE35" s="318">
        <v>1</v>
      </c>
      <c r="AF35" s="318">
        <v>20</v>
      </c>
      <c r="AG35" s="497">
        <f t="shared" si="23"/>
        <v>4</v>
      </c>
      <c r="AH35" s="497">
        <f t="shared" si="23"/>
        <v>81</v>
      </c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497"/>
      <c r="AV35" s="497"/>
      <c r="AW35" s="497"/>
      <c r="AX35" s="497"/>
      <c r="AY35" s="497"/>
      <c r="AZ35" s="543"/>
      <c r="BA35" s="626">
        <f t="shared" si="16"/>
        <v>7</v>
      </c>
      <c r="BB35" s="630">
        <f t="shared" si="17"/>
        <v>143</v>
      </c>
      <c r="BC35" s="546">
        <f t="shared" si="18"/>
        <v>0</v>
      </c>
      <c r="BD35" s="546">
        <f t="shared" si="19"/>
        <v>0</v>
      </c>
      <c r="BE35" s="643">
        <f t="shared" si="20"/>
        <v>20.428571428571427</v>
      </c>
      <c r="BF35" s="662">
        <f t="shared" si="21"/>
        <v>127.5</v>
      </c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</row>
    <row r="36" spans="1:73" ht="15.75">
      <c r="A36" s="318">
        <v>12</v>
      </c>
      <c r="B36" s="611" t="s">
        <v>167</v>
      </c>
      <c r="C36" s="591"/>
      <c r="D36" s="591"/>
      <c r="E36" s="590"/>
      <c r="F36" s="590"/>
      <c r="G36" s="590"/>
      <c r="H36" s="590"/>
      <c r="I36" s="590"/>
      <c r="J36" s="590"/>
      <c r="K36" s="590"/>
      <c r="L36" s="590"/>
      <c r="M36" s="485">
        <v>1</v>
      </c>
      <c r="N36" s="318">
        <v>13</v>
      </c>
      <c r="O36" s="485">
        <v>1</v>
      </c>
      <c r="P36" s="318">
        <v>16</v>
      </c>
      <c r="Q36" s="485">
        <v>1</v>
      </c>
      <c r="R36" s="318">
        <v>11</v>
      </c>
      <c r="S36" s="485">
        <v>1</v>
      </c>
      <c r="T36" s="318">
        <v>15</v>
      </c>
      <c r="U36" s="496">
        <f t="shared" si="22"/>
        <v>4</v>
      </c>
      <c r="V36" s="497">
        <f t="shared" si="22"/>
        <v>55</v>
      </c>
      <c r="W36" s="485">
        <v>1</v>
      </c>
      <c r="X36" s="318">
        <v>19</v>
      </c>
      <c r="Y36" s="485">
        <v>1</v>
      </c>
      <c r="Z36" s="318">
        <v>18</v>
      </c>
      <c r="AA36" s="485">
        <v>1</v>
      </c>
      <c r="AB36" s="318">
        <v>18</v>
      </c>
      <c r="AC36" s="318">
        <v>1</v>
      </c>
      <c r="AD36" s="318">
        <v>16</v>
      </c>
      <c r="AE36" s="318">
        <v>1</v>
      </c>
      <c r="AF36" s="318">
        <v>18</v>
      </c>
      <c r="AG36" s="497">
        <f t="shared" si="23"/>
        <v>5</v>
      </c>
      <c r="AH36" s="497">
        <f t="shared" si="23"/>
        <v>89</v>
      </c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497"/>
      <c r="AV36" s="497"/>
      <c r="AW36" s="497"/>
      <c r="AX36" s="497"/>
      <c r="AY36" s="497"/>
      <c r="AZ36" s="543"/>
      <c r="BA36" s="626">
        <f t="shared" si="16"/>
        <v>9</v>
      </c>
      <c r="BB36" s="630">
        <f t="shared" si="17"/>
        <v>144</v>
      </c>
      <c r="BC36" s="546">
        <f t="shared" si="18"/>
        <v>0</v>
      </c>
      <c r="BD36" s="546">
        <f t="shared" si="19"/>
        <v>0</v>
      </c>
      <c r="BE36" s="643">
        <f t="shared" si="20"/>
        <v>16</v>
      </c>
      <c r="BF36" s="662">
        <f t="shared" si="21"/>
        <v>130.25</v>
      </c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</row>
    <row r="37" spans="1:73" ht="15.75">
      <c r="A37" s="318">
        <v>13</v>
      </c>
      <c r="B37" s="611" t="s">
        <v>168</v>
      </c>
      <c r="C37" s="591"/>
      <c r="D37" s="591"/>
      <c r="E37" s="590"/>
      <c r="F37" s="590"/>
      <c r="G37" s="590"/>
      <c r="H37" s="590"/>
      <c r="I37" s="590"/>
      <c r="J37" s="590"/>
      <c r="K37" s="590"/>
      <c r="L37" s="590"/>
      <c r="M37" s="485">
        <v>1</v>
      </c>
      <c r="N37" s="318">
        <v>14</v>
      </c>
      <c r="O37" s="485">
        <v>1</v>
      </c>
      <c r="P37" s="318">
        <v>19</v>
      </c>
      <c r="Q37" s="485"/>
      <c r="R37" s="318"/>
      <c r="S37" s="485">
        <v>1</v>
      </c>
      <c r="T37" s="318">
        <v>21</v>
      </c>
      <c r="U37" s="496">
        <f t="shared" si="22"/>
        <v>3</v>
      </c>
      <c r="V37" s="497">
        <f t="shared" si="22"/>
        <v>54</v>
      </c>
      <c r="W37" s="485"/>
      <c r="X37" s="318"/>
      <c r="Y37" s="485">
        <v>1</v>
      </c>
      <c r="Z37" s="318">
        <v>26</v>
      </c>
      <c r="AA37" s="485">
        <v>1</v>
      </c>
      <c r="AB37" s="318">
        <v>17</v>
      </c>
      <c r="AC37" s="318">
        <v>1</v>
      </c>
      <c r="AD37" s="318">
        <v>15</v>
      </c>
      <c r="AE37" s="318">
        <v>1</v>
      </c>
      <c r="AF37" s="318">
        <v>21</v>
      </c>
      <c r="AG37" s="497">
        <f t="shared" si="23"/>
        <v>4</v>
      </c>
      <c r="AH37" s="497">
        <f t="shared" si="23"/>
        <v>79</v>
      </c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497"/>
      <c r="AV37" s="497"/>
      <c r="AW37" s="497"/>
      <c r="AX37" s="497"/>
      <c r="AY37" s="497"/>
      <c r="AZ37" s="543"/>
      <c r="BA37" s="626">
        <f t="shared" si="16"/>
        <v>7</v>
      </c>
      <c r="BB37" s="630">
        <f t="shared" si="17"/>
        <v>133</v>
      </c>
      <c r="BC37" s="546">
        <f t="shared" si="18"/>
        <v>0</v>
      </c>
      <c r="BD37" s="546">
        <f t="shared" si="19"/>
        <v>0</v>
      </c>
      <c r="BE37" s="643">
        <f t="shared" si="20"/>
        <v>19</v>
      </c>
      <c r="BF37" s="662">
        <f t="shared" si="21"/>
        <v>119.5</v>
      </c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</row>
    <row r="38" spans="1:73" ht="15.75">
      <c r="A38" s="318">
        <v>14</v>
      </c>
      <c r="B38" s="611" t="s">
        <v>125</v>
      </c>
      <c r="C38" s="591"/>
      <c r="D38" s="591"/>
      <c r="E38" s="590"/>
      <c r="F38" s="590"/>
      <c r="G38" s="590"/>
      <c r="H38" s="590"/>
      <c r="I38" s="590"/>
      <c r="J38" s="590"/>
      <c r="K38" s="590"/>
      <c r="L38" s="590"/>
      <c r="M38" s="485">
        <v>1</v>
      </c>
      <c r="N38" s="318">
        <v>26</v>
      </c>
      <c r="O38" s="485">
        <v>1</v>
      </c>
      <c r="P38" s="318">
        <v>28</v>
      </c>
      <c r="Q38" s="485">
        <v>1</v>
      </c>
      <c r="R38" s="318">
        <v>21</v>
      </c>
      <c r="S38" s="485">
        <v>1</v>
      </c>
      <c r="T38" s="318">
        <v>23</v>
      </c>
      <c r="U38" s="496">
        <f t="shared" si="22"/>
        <v>4</v>
      </c>
      <c r="V38" s="497">
        <f t="shared" si="22"/>
        <v>98</v>
      </c>
      <c r="W38" s="485">
        <v>1</v>
      </c>
      <c r="X38" s="318">
        <v>26</v>
      </c>
      <c r="Y38" s="485">
        <v>1</v>
      </c>
      <c r="Z38" s="318">
        <v>19</v>
      </c>
      <c r="AA38" s="485">
        <v>1</v>
      </c>
      <c r="AB38" s="318">
        <v>21</v>
      </c>
      <c r="AC38" s="318">
        <v>1</v>
      </c>
      <c r="AD38" s="318">
        <v>18</v>
      </c>
      <c r="AE38" s="318">
        <v>1</v>
      </c>
      <c r="AF38" s="318">
        <v>20</v>
      </c>
      <c r="AG38" s="497">
        <f t="shared" si="23"/>
        <v>5</v>
      </c>
      <c r="AH38" s="497">
        <f t="shared" si="23"/>
        <v>104</v>
      </c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497"/>
      <c r="AV38" s="497"/>
      <c r="AW38" s="497"/>
      <c r="AX38" s="497"/>
      <c r="AY38" s="497"/>
      <c r="AZ38" s="543"/>
      <c r="BA38" s="626">
        <f t="shared" si="16"/>
        <v>9</v>
      </c>
      <c r="BB38" s="630">
        <f t="shared" si="17"/>
        <v>202</v>
      </c>
      <c r="BC38" s="546">
        <f t="shared" si="18"/>
        <v>0</v>
      </c>
      <c r="BD38" s="546">
        <f t="shared" si="19"/>
        <v>0</v>
      </c>
      <c r="BE38" s="643">
        <f t="shared" si="20"/>
        <v>22.444444444444443</v>
      </c>
      <c r="BF38" s="662">
        <f t="shared" si="21"/>
        <v>177.5</v>
      </c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</row>
    <row r="39" spans="1:73" ht="15.75">
      <c r="A39" s="318">
        <v>15</v>
      </c>
      <c r="B39" s="611" t="s">
        <v>126</v>
      </c>
      <c r="C39" s="591"/>
      <c r="D39" s="591"/>
      <c r="E39" s="590"/>
      <c r="F39" s="590"/>
      <c r="G39" s="590"/>
      <c r="H39" s="590"/>
      <c r="I39" s="590"/>
      <c r="J39" s="590"/>
      <c r="K39" s="590"/>
      <c r="L39" s="590"/>
      <c r="M39" s="485">
        <v>1</v>
      </c>
      <c r="N39" s="318">
        <v>18</v>
      </c>
      <c r="O39" s="485">
        <v>1</v>
      </c>
      <c r="P39" s="318">
        <v>20</v>
      </c>
      <c r="Q39" s="485"/>
      <c r="R39" s="318"/>
      <c r="S39" s="485">
        <v>1</v>
      </c>
      <c r="T39" s="318">
        <v>17</v>
      </c>
      <c r="U39" s="496">
        <f t="shared" si="22"/>
        <v>3</v>
      </c>
      <c r="V39" s="497">
        <f t="shared" si="22"/>
        <v>55</v>
      </c>
      <c r="W39" s="485">
        <v>1</v>
      </c>
      <c r="X39" s="318">
        <v>19</v>
      </c>
      <c r="Y39" s="485">
        <v>1</v>
      </c>
      <c r="Z39" s="318">
        <v>22</v>
      </c>
      <c r="AA39" s="485">
        <v>1</v>
      </c>
      <c r="AB39" s="318">
        <v>21</v>
      </c>
      <c r="AC39" s="318">
        <v>1</v>
      </c>
      <c r="AD39" s="318">
        <v>22</v>
      </c>
      <c r="AE39" s="318">
        <v>1</v>
      </c>
      <c r="AF39" s="318">
        <v>19</v>
      </c>
      <c r="AG39" s="497">
        <f t="shared" si="23"/>
        <v>5</v>
      </c>
      <c r="AH39" s="497">
        <f t="shared" si="23"/>
        <v>103</v>
      </c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497"/>
      <c r="AV39" s="497"/>
      <c r="AW39" s="497"/>
      <c r="AX39" s="497"/>
      <c r="AY39" s="497"/>
      <c r="AZ39" s="543"/>
      <c r="BA39" s="626">
        <f t="shared" si="16"/>
        <v>8</v>
      </c>
      <c r="BB39" s="630">
        <f t="shared" si="17"/>
        <v>158</v>
      </c>
      <c r="BC39" s="546">
        <f t="shared" si="18"/>
        <v>0</v>
      </c>
      <c r="BD39" s="546">
        <f t="shared" si="19"/>
        <v>0</v>
      </c>
      <c r="BE39" s="643">
        <f t="shared" si="20"/>
        <v>19.75</v>
      </c>
      <c r="BF39" s="662">
        <f t="shared" si="21"/>
        <v>144.25</v>
      </c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</row>
    <row r="40" spans="1:73" ht="16.5" customHeight="1">
      <c r="A40" s="318">
        <v>16</v>
      </c>
      <c r="B40" s="611" t="s">
        <v>169</v>
      </c>
      <c r="C40" s="591"/>
      <c r="D40" s="591"/>
      <c r="E40" s="590"/>
      <c r="F40" s="590"/>
      <c r="G40" s="590"/>
      <c r="H40" s="590"/>
      <c r="I40" s="590"/>
      <c r="J40" s="590"/>
      <c r="K40" s="590"/>
      <c r="L40" s="590"/>
      <c r="M40" s="485">
        <v>1</v>
      </c>
      <c r="N40" s="318">
        <v>24</v>
      </c>
      <c r="O40" s="485">
        <v>1</v>
      </c>
      <c r="P40" s="318">
        <v>28</v>
      </c>
      <c r="Q40" s="485">
        <v>1</v>
      </c>
      <c r="R40" s="318">
        <v>23</v>
      </c>
      <c r="S40" s="485">
        <v>1</v>
      </c>
      <c r="T40" s="318">
        <v>30</v>
      </c>
      <c r="U40" s="496">
        <f t="shared" si="22"/>
        <v>4</v>
      </c>
      <c r="V40" s="497">
        <f t="shared" si="22"/>
        <v>105</v>
      </c>
      <c r="W40" s="485">
        <v>1</v>
      </c>
      <c r="X40" s="318">
        <v>28</v>
      </c>
      <c r="Y40" s="485">
        <v>1</v>
      </c>
      <c r="Z40" s="318">
        <v>23</v>
      </c>
      <c r="AA40" s="485">
        <v>2</v>
      </c>
      <c r="AB40" s="318">
        <v>30</v>
      </c>
      <c r="AC40" s="318">
        <v>1</v>
      </c>
      <c r="AD40" s="318">
        <v>18</v>
      </c>
      <c r="AE40" s="318">
        <v>2</v>
      </c>
      <c r="AF40" s="318">
        <v>38</v>
      </c>
      <c r="AG40" s="497">
        <f t="shared" si="23"/>
        <v>7</v>
      </c>
      <c r="AH40" s="497">
        <f t="shared" si="23"/>
        <v>137</v>
      </c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497"/>
      <c r="AV40" s="497"/>
      <c r="AW40" s="497"/>
      <c r="AX40" s="497"/>
      <c r="AY40" s="497"/>
      <c r="AZ40" s="543"/>
      <c r="BA40" s="626">
        <f t="shared" si="16"/>
        <v>11</v>
      </c>
      <c r="BB40" s="630">
        <f t="shared" si="17"/>
        <v>242</v>
      </c>
      <c r="BC40" s="546">
        <f t="shared" si="18"/>
        <v>0</v>
      </c>
      <c r="BD40" s="546">
        <f t="shared" si="19"/>
        <v>0</v>
      </c>
      <c r="BE40" s="643">
        <f t="shared" si="20"/>
        <v>22</v>
      </c>
      <c r="BF40" s="662">
        <f t="shared" si="21"/>
        <v>215.75</v>
      </c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</row>
    <row r="41" spans="1:73" ht="15" customHeight="1">
      <c r="A41" s="318">
        <v>17</v>
      </c>
      <c r="B41" s="611" t="s">
        <v>129</v>
      </c>
      <c r="C41" s="591"/>
      <c r="D41" s="591"/>
      <c r="E41" s="590"/>
      <c r="F41" s="590"/>
      <c r="G41" s="590"/>
      <c r="H41" s="590"/>
      <c r="I41" s="590"/>
      <c r="J41" s="590"/>
      <c r="K41" s="590"/>
      <c r="L41" s="590"/>
      <c r="M41" s="485">
        <v>2</v>
      </c>
      <c r="N41" s="318">
        <v>45</v>
      </c>
      <c r="O41" s="485">
        <v>1</v>
      </c>
      <c r="P41" s="318">
        <v>25</v>
      </c>
      <c r="Q41" s="485">
        <v>2</v>
      </c>
      <c r="R41" s="318">
        <v>46</v>
      </c>
      <c r="S41" s="485">
        <v>1</v>
      </c>
      <c r="T41" s="318">
        <v>25</v>
      </c>
      <c r="U41" s="496">
        <f t="shared" si="22"/>
        <v>6</v>
      </c>
      <c r="V41" s="497">
        <f t="shared" si="22"/>
        <v>141</v>
      </c>
      <c r="W41" s="485">
        <v>1</v>
      </c>
      <c r="X41" s="318">
        <v>30</v>
      </c>
      <c r="Y41" s="485">
        <v>1</v>
      </c>
      <c r="Z41" s="318">
        <v>25</v>
      </c>
      <c r="AA41" s="485">
        <v>1</v>
      </c>
      <c r="AB41" s="318">
        <v>27</v>
      </c>
      <c r="AC41" s="318">
        <v>1</v>
      </c>
      <c r="AD41" s="318">
        <v>30</v>
      </c>
      <c r="AE41" s="318">
        <v>1</v>
      </c>
      <c r="AF41" s="318">
        <v>24</v>
      </c>
      <c r="AG41" s="497">
        <f t="shared" si="23"/>
        <v>5</v>
      </c>
      <c r="AH41" s="497">
        <f t="shared" si="23"/>
        <v>136</v>
      </c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497"/>
      <c r="AV41" s="497"/>
      <c r="AW41" s="497"/>
      <c r="AX41" s="497"/>
      <c r="AY41" s="497"/>
      <c r="AZ41" s="543"/>
      <c r="BA41" s="626">
        <f t="shared" si="16"/>
        <v>11</v>
      </c>
      <c r="BB41" s="630">
        <f t="shared" si="17"/>
        <v>277</v>
      </c>
      <c r="BC41" s="546">
        <f t="shared" si="18"/>
        <v>0</v>
      </c>
      <c r="BD41" s="546">
        <f t="shared" si="19"/>
        <v>0</v>
      </c>
      <c r="BE41" s="643">
        <f t="shared" si="20"/>
        <v>25.181818181818183</v>
      </c>
      <c r="BF41" s="662">
        <f t="shared" si="21"/>
        <v>241.75</v>
      </c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</row>
    <row r="42" spans="1:73" ht="38.25">
      <c r="A42" s="318"/>
      <c r="B42" s="612" t="s">
        <v>206</v>
      </c>
      <c r="C42" s="591"/>
      <c r="D42" s="591"/>
      <c r="E42" s="590"/>
      <c r="F42" s="590"/>
      <c r="G42" s="590"/>
      <c r="H42" s="590"/>
      <c r="I42" s="590"/>
      <c r="J42" s="590"/>
      <c r="K42" s="590"/>
      <c r="L42" s="590"/>
      <c r="M42" s="485">
        <v>1</v>
      </c>
      <c r="N42" s="318">
        <v>15</v>
      </c>
      <c r="O42" s="485">
        <v>1</v>
      </c>
      <c r="P42" s="318">
        <v>13</v>
      </c>
      <c r="Q42" s="485">
        <v>1</v>
      </c>
      <c r="R42" s="318">
        <v>9</v>
      </c>
      <c r="S42" s="485">
        <v>1</v>
      </c>
      <c r="T42" s="318">
        <v>17</v>
      </c>
      <c r="U42" s="496">
        <f t="shared" si="22"/>
        <v>4</v>
      </c>
      <c r="V42" s="497">
        <f t="shared" si="22"/>
        <v>54</v>
      </c>
      <c r="W42" s="485">
        <v>1</v>
      </c>
      <c r="X42" s="318">
        <v>9</v>
      </c>
      <c r="Y42" s="485">
        <v>1</v>
      </c>
      <c r="Z42" s="318">
        <v>12</v>
      </c>
      <c r="AA42" s="485">
        <v>1</v>
      </c>
      <c r="AB42" s="318">
        <v>11</v>
      </c>
      <c r="AC42" s="318">
        <v>1</v>
      </c>
      <c r="AD42" s="318">
        <v>8</v>
      </c>
      <c r="AE42" s="318">
        <v>1</v>
      </c>
      <c r="AF42" s="318">
        <v>12</v>
      </c>
      <c r="AG42" s="497">
        <f t="shared" si="23"/>
        <v>5</v>
      </c>
      <c r="AH42" s="497">
        <f t="shared" si="23"/>
        <v>52</v>
      </c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497"/>
      <c r="AV42" s="497"/>
      <c r="AW42" s="497"/>
      <c r="AX42" s="497"/>
      <c r="AY42" s="497"/>
      <c r="AZ42" s="543"/>
      <c r="BA42" s="626">
        <f t="shared" si="16"/>
        <v>9</v>
      </c>
      <c r="BB42" s="630">
        <f t="shared" si="17"/>
        <v>106</v>
      </c>
      <c r="BC42" s="546">
        <f t="shared" si="18"/>
        <v>0</v>
      </c>
      <c r="BD42" s="546">
        <f t="shared" si="19"/>
        <v>0</v>
      </c>
      <c r="BE42" s="643">
        <f t="shared" si="20"/>
        <v>11.777777777777779</v>
      </c>
      <c r="BF42" s="662">
        <f t="shared" si="21"/>
        <v>92.5</v>
      </c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</row>
    <row r="43" spans="1:73" ht="27.75" customHeight="1">
      <c r="A43" s="318">
        <v>18</v>
      </c>
      <c r="B43" s="611" t="s">
        <v>204</v>
      </c>
      <c r="C43" s="599">
        <v>1</v>
      </c>
      <c r="D43" s="599">
        <v>20</v>
      </c>
      <c r="E43" s="590"/>
      <c r="F43" s="590"/>
      <c r="G43" s="590"/>
      <c r="H43" s="590"/>
      <c r="I43" s="590"/>
      <c r="J43" s="590"/>
      <c r="K43" s="590"/>
      <c r="L43" s="590"/>
      <c r="M43" s="485">
        <v>1</v>
      </c>
      <c r="N43" s="318">
        <v>20</v>
      </c>
      <c r="O43" s="485">
        <v>1</v>
      </c>
      <c r="P43" s="318">
        <v>15</v>
      </c>
      <c r="Q43" s="485">
        <v>1</v>
      </c>
      <c r="R43" s="318">
        <v>20</v>
      </c>
      <c r="S43" s="485">
        <v>1</v>
      </c>
      <c r="T43" s="318">
        <v>14</v>
      </c>
      <c r="U43" s="496">
        <f t="shared" si="22"/>
        <v>4</v>
      </c>
      <c r="V43" s="497">
        <f t="shared" si="22"/>
        <v>69</v>
      </c>
      <c r="W43" s="485">
        <v>1</v>
      </c>
      <c r="X43" s="318">
        <v>15</v>
      </c>
      <c r="Y43" s="485">
        <v>1</v>
      </c>
      <c r="Z43" s="318">
        <v>12</v>
      </c>
      <c r="AA43" s="485">
        <v>1</v>
      </c>
      <c r="AB43" s="318">
        <v>13</v>
      </c>
      <c r="AC43" s="318">
        <v>1</v>
      </c>
      <c r="AD43" s="318">
        <v>11</v>
      </c>
      <c r="AE43" s="318">
        <v>1</v>
      </c>
      <c r="AF43" s="318">
        <v>17</v>
      </c>
      <c r="AG43" s="497">
        <f t="shared" si="23"/>
        <v>5</v>
      </c>
      <c r="AH43" s="497">
        <f t="shared" si="23"/>
        <v>68</v>
      </c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497"/>
      <c r="AV43" s="497"/>
      <c r="AW43" s="497"/>
      <c r="AX43" s="497"/>
      <c r="AY43" s="497"/>
      <c r="AZ43" s="543"/>
      <c r="BA43" s="626">
        <f t="shared" si="16"/>
        <v>9</v>
      </c>
      <c r="BB43" s="630">
        <f t="shared" si="17"/>
        <v>137</v>
      </c>
      <c r="BC43" s="546">
        <f t="shared" si="18"/>
        <v>1</v>
      </c>
      <c r="BD43" s="546">
        <f t="shared" si="19"/>
        <v>20</v>
      </c>
      <c r="BE43" s="643">
        <f t="shared" si="20"/>
        <v>15.222222222222221</v>
      </c>
      <c r="BF43" s="662">
        <f t="shared" si="21"/>
        <v>119.75</v>
      </c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</row>
    <row r="44" spans="1:73" ht="15.75">
      <c r="A44" s="318">
        <v>19</v>
      </c>
      <c r="B44" s="613" t="s">
        <v>170</v>
      </c>
      <c r="C44" s="591"/>
      <c r="D44" s="591"/>
      <c r="E44" s="590"/>
      <c r="F44" s="590"/>
      <c r="G44" s="590"/>
      <c r="H44" s="590"/>
      <c r="I44" s="590"/>
      <c r="J44" s="590"/>
      <c r="K44" s="590"/>
      <c r="L44" s="590"/>
      <c r="M44" s="524">
        <v>1</v>
      </c>
      <c r="N44" s="525">
        <v>20</v>
      </c>
      <c r="O44" s="524">
        <v>1</v>
      </c>
      <c r="P44" s="525">
        <v>13</v>
      </c>
      <c r="Q44" s="524">
        <v>1</v>
      </c>
      <c r="R44" s="525">
        <v>15</v>
      </c>
      <c r="S44" s="524">
        <v>1</v>
      </c>
      <c r="T44" s="525">
        <v>23</v>
      </c>
      <c r="U44" s="496">
        <f t="shared" si="22"/>
        <v>4</v>
      </c>
      <c r="V44" s="497">
        <f t="shared" si="22"/>
        <v>71</v>
      </c>
      <c r="W44" s="459">
        <v>1</v>
      </c>
      <c r="X44" s="526">
        <v>22</v>
      </c>
      <c r="Y44" s="527">
        <v>1</v>
      </c>
      <c r="Z44" s="528">
        <v>25</v>
      </c>
      <c r="AA44" s="524">
        <v>1</v>
      </c>
      <c r="AB44" s="525">
        <v>22</v>
      </c>
      <c r="AC44" s="525">
        <v>1</v>
      </c>
      <c r="AD44" s="525">
        <v>15</v>
      </c>
      <c r="AE44" s="525">
        <v>1</v>
      </c>
      <c r="AF44" s="525">
        <v>22</v>
      </c>
      <c r="AG44" s="497">
        <f t="shared" si="23"/>
        <v>5</v>
      </c>
      <c r="AH44" s="497">
        <f t="shared" si="23"/>
        <v>106</v>
      </c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497"/>
      <c r="AV44" s="497"/>
      <c r="AW44" s="497"/>
      <c r="AX44" s="497"/>
      <c r="AY44" s="497"/>
      <c r="AZ44" s="543"/>
      <c r="BA44" s="626">
        <f t="shared" si="16"/>
        <v>9</v>
      </c>
      <c r="BB44" s="630">
        <f t="shared" si="17"/>
        <v>177</v>
      </c>
      <c r="BC44" s="546">
        <f t="shared" si="18"/>
        <v>0</v>
      </c>
      <c r="BD44" s="546">
        <f t="shared" si="19"/>
        <v>0</v>
      </c>
      <c r="BE44" s="643">
        <f t="shared" si="20"/>
        <v>19.666666666666668</v>
      </c>
      <c r="BF44" s="662">
        <f t="shared" si="21"/>
        <v>159.25</v>
      </c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</row>
    <row r="45" spans="1:73" ht="15.75">
      <c r="A45" s="318">
        <v>20</v>
      </c>
      <c r="B45" s="611" t="s">
        <v>171</v>
      </c>
      <c r="C45" s="591"/>
      <c r="D45" s="591"/>
      <c r="E45" s="590"/>
      <c r="F45" s="590"/>
      <c r="G45" s="590"/>
      <c r="H45" s="590"/>
      <c r="I45" s="590"/>
      <c r="J45" s="590"/>
      <c r="K45" s="590"/>
      <c r="L45" s="590"/>
      <c r="M45" s="485">
        <v>3</v>
      </c>
      <c r="N45" s="318">
        <v>65</v>
      </c>
      <c r="O45" s="485">
        <v>3</v>
      </c>
      <c r="P45" s="318">
        <v>67</v>
      </c>
      <c r="Q45" s="485">
        <v>2</v>
      </c>
      <c r="R45" s="318">
        <v>54</v>
      </c>
      <c r="S45" s="485">
        <v>3</v>
      </c>
      <c r="T45" s="318">
        <v>74</v>
      </c>
      <c r="U45" s="496">
        <f t="shared" si="22"/>
        <v>11</v>
      </c>
      <c r="V45" s="497">
        <f t="shared" si="22"/>
        <v>260</v>
      </c>
      <c r="W45" s="485">
        <v>2</v>
      </c>
      <c r="X45" s="318">
        <v>56</v>
      </c>
      <c r="Y45" s="485">
        <v>2</v>
      </c>
      <c r="Z45" s="318">
        <v>52</v>
      </c>
      <c r="AA45" s="485">
        <v>3</v>
      </c>
      <c r="AB45" s="318">
        <v>74</v>
      </c>
      <c r="AC45" s="318">
        <v>2</v>
      </c>
      <c r="AD45" s="318">
        <v>44</v>
      </c>
      <c r="AE45" s="318">
        <v>3</v>
      </c>
      <c r="AF45" s="318">
        <v>68</v>
      </c>
      <c r="AG45" s="497">
        <f t="shared" si="23"/>
        <v>12</v>
      </c>
      <c r="AH45" s="497">
        <f t="shared" si="23"/>
        <v>294</v>
      </c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497"/>
      <c r="AV45" s="497"/>
      <c r="AW45" s="497"/>
      <c r="AX45" s="497"/>
      <c r="AY45" s="497"/>
      <c r="AZ45" s="543"/>
      <c r="BA45" s="626">
        <f t="shared" si="16"/>
        <v>23</v>
      </c>
      <c r="BB45" s="630">
        <f t="shared" si="17"/>
        <v>554</v>
      </c>
      <c r="BC45" s="546">
        <f t="shared" si="18"/>
        <v>0</v>
      </c>
      <c r="BD45" s="546">
        <f t="shared" si="19"/>
        <v>0</v>
      </c>
      <c r="BE45" s="643">
        <f t="shared" si="20"/>
        <v>24.08695652173913</v>
      </c>
      <c r="BF45" s="662">
        <f t="shared" si="21"/>
        <v>489</v>
      </c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</row>
    <row r="46" spans="1:73" ht="15.75">
      <c r="A46" s="318">
        <v>21</v>
      </c>
      <c r="B46" s="611" t="s">
        <v>130</v>
      </c>
      <c r="C46" s="591"/>
      <c r="D46" s="591"/>
      <c r="E46" s="590"/>
      <c r="F46" s="590"/>
      <c r="G46" s="590"/>
      <c r="H46" s="590"/>
      <c r="I46" s="590"/>
      <c r="J46" s="590"/>
      <c r="K46" s="590"/>
      <c r="L46" s="590"/>
      <c r="M46" s="485">
        <v>1</v>
      </c>
      <c r="N46" s="318">
        <v>17</v>
      </c>
      <c r="O46" s="485">
        <v>1</v>
      </c>
      <c r="P46" s="318">
        <v>18</v>
      </c>
      <c r="Q46" s="485">
        <v>1</v>
      </c>
      <c r="R46" s="318">
        <v>21</v>
      </c>
      <c r="S46" s="485">
        <v>1</v>
      </c>
      <c r="T46" s="318">
        <v>16</v>
      </c>
      <c r="U46" s="496">
        <f t="shared" si="22"/>
        <v>4</v>
      </c>
      <c r="V46" s="497">
        <f t="shared" si="22"/>
        <v>72</v>
      </c>
      <c r="W46" s="485">
        <v>1</v>
      </c>
      <c r="X46" s="318">
        <v>11</v>
      </c>
      <c r="Y46" s="485">
        <v>1</v>
      </c>
      <c r="Z46" s="318">
        <v>19</v>
      </c>
      <c r="AA46" s="485">
        <v>1</v>
      </c>
      <c r="AB46" s="318">
        <v>17</v>
      </c>
      <c r="AC46" s="318">
        <v>1</v>
      </c>
      <c r="AD46" s="318">
        <v>18</v>
      </c>
      <c r="AE46" s="318">
        <v>1</v>
      </c>
      <c r="AF46" s="318">
        <v>23</v>
      </c>
      <c r="AG46" s="497">
        <f t="shared" si="23"/>
        <v>5</v>
      </c>
      <c r="AH46" s="497">
        <f t="shared" si="23"/>
        <v>88</v>
      </c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497"/>
      <c r="AV46" s="497"/>
      <c r="AW46" s="497"/>
      <c r="AX46" s="497"/>
      <c r="AY46" s="497"/>
      <c r="AZ46" s="543"/>
      <c r="BA46" s="626">
        <f t="shared" si="16"/>
        <v>9</v>
      </c>
      <c r="BB46" s="630">
        <f t="shared" si="17"/>
        <v>160</v>
      </c>
      <c r="BC46" s="546">
        <f t="shared" si="18"/>
        <v>0</v>
      </c>
      <c r="BD46" s="546">
        <f t="shared" si="19"/>
        <v>0</v>
      </c>
      <c r="BE46" s="643">
        <f t="shared" si="20"/>
        <v>17.77777777777778</v>
      </c>
      <c r="BF46" s="662">
        <f t="shared" si="21"/>
        <v>142</v>
      </c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</row>
    <row r="47" spans="1:73" ht="15.75">
      <c r="A47" s="318">
        <v>22</v>
      </c>
      <c r="B47" s="611" t="s">
        <v>202</v>
      </c>
      <c r="C47" s="591"/>
      <c r="D47" s="591"/>
      <c r="E47" s="590"/>
      <c r="F47" s="590"/>
      <c r="G47" s="590"/>
      <c r="H47" s="590"/>
      <c r="I47" s="590"/>
      <c r="J47" s="590"/>
      <c r="K47" s="590"/>
      <c r="L47" s="590"/>
      <c r="M47" s="603">
        <v>1</v>
      </c>
      <c r="N47" s="604">
        <v>15</v>
      </c>
      <c r="O47" s="603">
        <v>1</v>
      </c>
      <c r="P47" s="604">
        <v>20</v>
      </c>
      <c r="Q47" s="603">
        <v>1</v>
      </c>
      <c r="R47" s="604">
        <v>19</v>
      </c>
      <c r="S47" s="603">
        <v>1</v>
      </c>
      <c r="T47" s="604">
        <v>34</v>
      </c>
      <c r="U47" s="496">
        <f t="shared" si="22"/>
        <v>4</v>
      </c>
      <c r="V47" s="497">
        <f t="shared" si="22"/>
        <v>88</v>
      </c>
      <c r="W47" s="603"/>
      <c r="X47" s="604"/>
      <c r="Y47" s="603">
        <v>2</v>
      </c>
      <c r="Z47" s="604">
        <v>36</v>
      </c>
      <c r="AA47" s="603">
        <v>1</v>
      </c>
      <c r="AB47" s="604">
        <v>19</v>
      </c>
      <c r="AC47" s="604">
        <v>1</v>
      </c>
      <c r="AD47" s="604">
        <v>23</v>
      </c>
      <c r="AE47" s="604">
        <v>1</v>
      </c>
      <c r="AF47" s="604">
        <v>27</v>
      </c>
      <c r="AG47" s="497">
        <f t="shared" si="23"/>
        <v>5</v>
      </c>
      <c r="AH47" s="497">
        <f t="shared" si="23"/>
        <v>105</v>
      </c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497"/>
      <c r="AV47" s="497"/>
      <c r="AW47" s="497"/>
      <c r="AX47" s="497"/>
      <c r="AY47" s="497"/>
      <c r="AZ47" s="543"/>
      <c r="BA47" s="626">
        <f t="shared" si="16"/>
        <v>9</v>
      </c>
      <c r="BB47" s="630">
        <f t="shared" si="17"/>
        <v>193</v>
      </c>
      <c r="BC47" s="546">
        <f t="shared" si="18"/>
        <v>0</v>
      </c>
      <c r="BD47" s="546">
        <f t="shared" si="19"/>
        <v>0</v>
      </c>
      <c r="BE47" s="643">
        <f t="shared" si="20"/>
        <v>21.444444444444443</v>
      </c>
      <c r="BF47" s="662">
        <f t="shared" si="21"/>
        <v>171</v>
      </c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</row>
    <row r="48" spans="1:58" ht="15.75">
      <c r="A48" s="318">
        <v>23</v>
      </c>
      <c r="B48" s="611" t="s">
        <v>172</v>
      </c>
      <c r="C48" s="591"/>
      <c r="D48" s="591"/>
      <c r="E48" s="590"/>
      <c r="F48" s="590"/>
      <c r="G48" s="590"/>
      <c r="H48" s="590"/>
      <c r="I48" s="590"/>
      <c r="J48" s="590"/>
      <c r="K48" s="590"/>
      <c r="L48" s="590"/>
      <c r="M48" s="485">
        <v>1</v>
      </c>
      <c r="N48" s="318">
        <v>17</v>
      </c>
      <c r="O48" s="485">
        <v>1</v>
      </c>
      <c r="P48" s="318">
        <v>22</v>
      </c>
      <c r="Q48" s="485"/>
      <c r="R48" s="318"/>
      <c r="S48" s="485">
        <v>1</v>
      </c>
      <c r="T48" s="318">
        <v>24</v>
      </c>
      <c r="U48" s="496">
        <f t="shared" si="22"/>
        <v>3</v>
      </c>
      <c r="V48" s="497">
        <f t="shared" si="22"/>
        <v>63</v>
      </c>
      <c r="W48" s="485">
        <v>1</v>
      </c>
      <c r="X48" s="318">
        <v>17</v>
      </c>
      <c r="Y48" s="485">
        <v>1</v>
      </c>
      <c r="Z48" s="318">
        <v>20</v>
      </c>
      <c r="AA48" s="485">
        <v>1</v>
      </c>
      <c r="AB48" s="318">
        <v>15</v>
      </c>
      <c r="AC48" s="318">
        <v>1</v>
      </c>
      <c r="AD48" s="318">
        <v>14</v>
      </c>
      <c r="AE48" s="318">
        <v>1</v>
      </c>
      <c r="AF48" s="318">
        <v>16</v>
      </c>
      <c r="AG48" s="497">
        <f t="shared" si="23"/>
        <v>5</v>
      </c>
      <c r="AH48" s="497">
        <f t="shared" si="23"/>
        <v>82</v>
      </c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497"/>
      <c r="AV48" s="497"/>
      <c r="AW48" s="497"/>
      <c r="AX48" s="497"/>
      <c r="AY48" s="497"/>
      <c r="AZ48" s="543"/>
      <c r="BA48" s="626">
        <f t="shared" si="16"/>
        <v>8</v>
      </c>
      <c r="BB48" s="630">
        <f t="shared" si="17"/>
        <v>145</v>
      </c>
      <c r="BC48" s="546">
        <f t="shared" si="18"/>
        <v>0</v>
      </c>
      <c r="BD48" s="546">
        <f t="shared" si="19"/>
        <v>0</v>
      </c>
      <c r="BE48" s="643">
        <f t="shared" si="20"/>
        <v>18.125</v>
      </c>
      <c r="BF48" s="662">
        <f t="shared" si="21"/>
        <v>129.25</v>
      </c>
    </row>
    <row r="49" spans="1:58" ht="15.75">
      <c r="A49" s="318">
        <v>24</v>
      </c>
      <c r="B49" s="611" t="s">
        <v>134</v>
      </c>
      <c r="C49" s="600"/>
      <c r="D49" s="600"/>
      <c r="E49" s="601"/>
      <c r="F49" s="601"/>
      <c r="G49" s="601"/>
      <c r="H49" s="601"/>
      <c r="I49" s="601"/>
      <c r="J49" s="601"/>
      <c r="K49" s="601"/>
      <c r="L49" s="601"/>
      <c r="M49" s="485">
        <v>1</v>
      </c>
      <c r="N49" s="318">
        <v>19</v>
      </c>
      <c r="O49" s="485"/>
      <c r="P49" s="318"/>
      <c r="Q49" s="485">
        <v>1</v>
      </c>
      <c r="R49" s="318">
        <v>23</v>
      </c>
      <c r="S49" s="485"/>
      <c r="T49" s="318"/>
      <c r="U49" s="496">
        <f t="shared" si="22"/>
        <v>2</v>
      </c>
      <c r="V49" s="497">
        <f t="shared" si="22"/>
        <v>42</v>
      </c>
      <c r="W49" s="485">
        <v>1</v>
      </c>
      <c r="X49" s="318">
        <v>16</v>
      </c>
      <c r="Y49" s="485">
        <v>1</v>
      </c>
      <c r="Z49" s="318">
        <v>18</v>
      </c>
      <c r="AA49" s="485">
        <v>1</v>
      </c>
      <c r="AB49" s="318">
        <v>16</v>
      </c>
      <c r="AC49" s="318">
        <v>1</v>
      </c>
      <c r="AD49" s="318">
        <v>8</v>
      </c>
      <c r="AE49" s="318">
        <v>1</v>
      </c>
      <c r="AF49" s="318">
        <v>13</v>
      </c>
      <c r="AG49" s="497">
        <f t="shared" si="23"/>
        <v>5</v>
      </c>
      <c r="AH49" s="497">
        <f t="shared" si="23"/>
        <v>71</v>
      </c>
      <c r="AI49" s="531"/>
      <c r="AJ49" s="531"/>
      <c r="AK49" s="531"/>
      <c r="AL49" s="531"/>
      <c r="AM49" s="531"/>
      <c r="AN49" s="531"/>
      <c r="AO49" s="531"/>
      <c r="AP49" s="531"/>
      <c r="AQ49" s="531"/>
      <c r="AR49" s="531"/>
      <c r="AS49" s="531"/>
      <c r="AT49" s="531"/>
      <c r="AU49" s="497"/>
      <c r="AV49" s="497"/>
      <c r="AW49" s="497"/>
      <c r="AX49" s="497"/>
      <c r="AY49" s="497"/>
      <c r="AZ49" s="543"/>
      <c r="BA49" s="626">
        <f t="shared" si="16"/>
        <v>7</v>
      </c>
      <c r="BB49" s="630">
        <f t="shared" si="17"/>
        <v>113</v>
      </c>
      <c r="BC49" s="546">
        <f t="shared" si="18"/>
        <v>0</v>
      </c>
      <c r="BD49" s="546">
        <f t="shared" si="19"/>
        <v>0</v>
      </c>
      <c r="BE49" s="643">
        <f t="shared" si="20"/>
        <v>16.142857142857142</v>
      </c>
      <c r="BF49" s="662">
        <f t="shared" si="21"/>
        <v>102.5</v>
      </c>
    </row>
    <row r="50" spans="1:58" ht="15.75">
      <c r="A50" s="318">
        <v>25</v>
      </c>
      <c r="B50" s="611" t="s">
        <v>173</v>
      </c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485">
        <v>1</v>
      </c>
      <c r="N50" s="318">
        <v>19</v>
      </c>
      <c r="O50" s="485">
        <v>1</v>
      </c>
      <c r="P50" s="318">
        <v>22</v>
      </c>
      <c r="Q50" s="485"/>
      <c r="R50" s="318"/>
      <c r="S50" s="485">
        <v>1</v>
      </c>
      <c r="T50" s="318">
        <v>22</v>
      </c>
      <c r="U50" s="496">
        <f t="shared" si="22"/>
        <v>3</v>
      </c>
      <c r="V50" s="497">
        <f t="shared" si="22"/>
        <v>63</v>
      </c>
      <c r="W50" s="485">
        <v>1</v>
      </c>
      <c r="X50" s="318">
        <v>21</v>
      </c>
      <c r="Y50" s="485"/>
      <c r="Z50" s="318"/>
      <c r="AA50" s="485">
        <v>1</v>
      </c>
      <c r="AB50" s="318">
        <v>14</v>
      </c>
      <c r="AC50" s="318">
        <v>1</v>
      </c>
      <c r="AD50" s="318">
        <v>14</v>
      </c>
      <c r="AE50" s="318">
        <v>1</v>
      </c>
      <c r="AF50" s="318">
        <v>14</v>
      </c>
      <c r="AG50" s="497">
        <f t="shared" si="23"/>
        <v>4</v>
      </c>
      <c r="AH50" s="497">
        <f t="shared" si="23"/>
        <v>63</v>
      </c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497"/>
      <c r="AV50" s="497"/>
      <c r="AW50" s="497"/>
      <c r="AX50" s="497"/>
      <c r="AY50" s="497"/>
      <c r="AZ50" s="543"/>
      <c r="BA50" s="626">
        <f t="shared" si="16"/>
        <v>7</v>
      </c>
      <c r="BB50" s="630">
        <f t="shared" si="17"/>
        <v>126</v>
      </c>
      <c r="BC50" s="546">
        <f t="shared" si="18"/>
        <v>0</v>
      </c>
      <c r="BD50" s="546">
        <f t="shared" si="19"/>
        <v>0</v>
      </c>
      <c r="BE50" s="643">
        <f t="shared" si="20"/>
        <v>18</v>
      </c>
      <c r="BF50" s="662">
        <f t="shared" si="21"/>
        <v>110.25</v>
      </c>
    </row>
    <row r="51" spans="1:73" ht="14.25" customHeight="1">
      <c r="A51" s="318">
        <v>26</v>
      </c>
      <c r="B51" s="611" t="s">
        <v>174</v>
      </c>
      <c r="C51" s="596"/>
      <c r="D51" s="596"/>
      <c r="E51" s="602"/>
      <c r="F51" s="602"/>
      <c r="G51" s="602"/>
      <c r="H51" s="602"/>
      <c r="I51" s="602"/>
      <c r="J51" s="602"/>
      <c r="K51" s="602"/>
      <c r="L51" s="602"/>
      <c r="M51" s="485">
        <v>1</v>
      </c>
      <c r="N51" s="318">
        <v>16</v>
      </c>
      <c r="O51" s="485">
        <v>1</v>
      </c>
      <c r="P51" s="318">
        <v>17</v>
      </c>
      <c r="Q51" s="485"/>
      <c r="R51" s="318"/>
      <c r="S51" s="485">
        <v>1</v>
      </c>
      <c r="T51" s="318">
        <v>19</v>
      </c>
      <c r="U51" s="496">
        <f t="shared" si="22"/>
        <v>3</v>
      </c>
      <c r="V51" s="497">
        <f t="shared" si="22"/>
        <v>52</v>
      </c>
      <c r="W51" s="485">
        <v>1</v>
      </c>
      <c r="X51" s="318">
        <v>16</v>
      </c>
      <c r="Y51" s="485"/>
      <c r="Z51" s="318"/>
      <c r="AA51" s="485">
        <v>1</v>
      </c>
      <c r="AB51" s="318">
        <v>15</v>
      </c>
      <c r="AC51" s="318">
        <v>1</v>
      </c>
      <c r="AD51" s="318">
        <v>15</v>
      </c>
      <c r="AE51" s="318">
        <v>1</v>
      </c>
      <c r="AF51" s="318">
        <v>7</v>
      </c>
      <c r="AG51" s="497">
        <f t="shared" si="23"/>
        <v>4</v>
      </c>
      <c r="AH51" s="497">
        <f t="shared" si="23"/>
        <v>53</v>
      </c>
      <c r="AI51" s="534"/>
      <c r="AJ51" s="534"/>
      <c r="AK51" s="534"/>
      <c r="AL51" s="534"/>
      <c r="AM51" s="534"/>
      <c r="AN51" s="534"/>
      <c r="AO51" s="534"/>
      <c r="AP51" s="534"/>
      <c r="AQ51" s="534"/>
      <c r="AR51" s="534"/>
      <c r="AS51" s="534"/>
      <c r="AT51" s="534"/>
      <c r="AU51" s="497"/>
      <c r="AV51" s="497"/>
      <c r="AW51" s="497"/>
      <c r="AX51" s="497"/>
      <c r="AY51" s="497"/>
      <c r="AZ51" s="543"/>
      <c r="BA51" s="626">
        <f t="shared" si="16"/>
        <v>7</v>
      </c>
      <c r="BB51" s="630">
        <f t="shared" si="17"/>
        <v>105</v>
      </c>
      <c r="BC51" s="546">
        <f t="shared" si="18"/>
        <v>0</v>
      </c>
      <c r="BD51" s="546">
        <f t="shared" si="19"/>
        <v>0</v>
      </c>
      <c r="BE51" s="643">
        <f t="shared" si="20"/>
        <v>15</v>
      </c>
      <c r="BF51" s="662">
        <f>(V51*0.75)+(AH51*1)+((AX51+AW51)*1.22)</f>
        <v>92</v>
      </c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</row>
    <row r="52" spans="1:73" ht="13.5" customHeight="1">
      <c r="A52" s="318">
        <v>27</v>
      </c>
      <c r="B52" s="611" t="s">
        <v>137</v>
      </c>
      <c r="C52" s="591"/>
      <c r="D52" s="591"/>
      <c r="E52" s="590"/>
      <c r="F52" s="590"/>
      <c r="G52" s="590"/>
      <c r="H52" s="590"/>
      <c r="I52" s="590"/>
      <c r="J52" s="590"/>
      <c r="K52" s="590"/>
      <c r="L52" s="590"/>
      <c r="M52" s="485">
        <v>1</v>
      </c>
      <c r="N52" s="318">
        <v>19</v>
      </c>
      <c r="O52" s="485"/>
      <c r="P52" s="318"/>
      <c r="Q52" s="485">
        <v>1</v>
      </c>
      <c r="R52" s="318">
        <v>12</v>
      </c>
      <c r="S52" s="485"/>
      <c r="T52" s="318"/>
      <c r="U52" s="496">
        <f t="shared" si="22"/>
        <v>2</v>
      </c>
      <c r="V52" s="497">
        <f t="shared" si="22"/>
        <v>31</v>
      </c>
      <c r="W52" s="485">
        <v>1</v>
      </c>
      <c r="X52" s="318">
        <v>18</v>
      </c>
      <c r="Y52" s="485">
        <v>1</v>
      </c>
      <c r="Z52" s="318">
        <v>22</v>
      </c>
      <c r="AA52" s="485">
        <v>1</v>
      </c>
      <c r="AB52" s="318">
        <v>15</v>
      </c>
      <c r="AC52" s="318">
        <v>1</v>
      </c>
      <c r="AD52" s="318">
        <v>19</v>
      </c>
      <c r="AE52" s="318">
        <v>1</v>
      </c>
      <c r="AF52" s="318">
        <v>13</v>
      </c>
      <c r="AG52" s="497">
        <f t="shared" si="23"/>
        <v>5</v>
      </c>
      <c r="AH52" s="497">
        <f t="shared" si="23"/>
        <v>87</v>
      </c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497"/>
      <c r="AV52" s="497"/>
      <c r="AW52" s="497"/>
      <c r="AX52" s="497"/>
      <c r="AY52" s="497"/>
      <c r="AZ52" s="543"/>
      <c r="BA52" s="626">
        <f t="shared" si="16"/>
        <v>7</v>
      </c>
      <c r="BB52" s="630">
        <f t="shared" si="17"/>
        <v>118</v>
      </c>
      <c r="BC52" s="546">
        <f t="shared" si="18"/>
        <v>0</v>
      </c>
      <c r="BD52" s="546">
        <f t="shared" si="19"/>
        <v>0</v>
      </c>
      <c r="BE52" s="643">
        <f t="shared" si="20"/>
        <v>16.857142857142858</v>
      </c>
      <c r="BF52" s="662">
        <f t="shared" si="21"/>
        <v>110.25</v>
      </c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</row>
    <row r="53" spans="1:73" ht="12.75" customHeight="1">
      <c r="A53" s="318">
        <v>28</v>
      </c>
      <c r="B53" s="611" t="s">
        <v>139</v>
      </c>
      <c r="C53" s="591"/>
      <c r="D53" s="591"/>
      <c r="E53" s="590"/>
      <c r="F53" s="590"/>
      <c r="G53" s="590"/>
      <c r="H53" s="590"/>
      <c r="I53" s="590"/>
      <c r="J53" s="590"/>
      <c r="K53" s="590"/>
      <c r="L53" s="590"/>
      <c r="M53" s="485">
        <v>1</v>
      </c>
      <c r="N53" s="318">
        <v>18</v>
      </c>
      <c r="O53" s="485">
        <v>1</v>
      </c>
      <c r="P53" s="318">
        <v>21</v>
      </c>
      <c r="Q53" s="485">
        <v>1</v>
      </c>
      <c r="R53" s="318">
        <v>22</v>
      </c>
      <c r="S53" s="485">
        <v>1</v>
      </c>
      <c r="T53" s="318">
        <v>17</v>
      </c>
      <c r="U53" s="496">
        <f t="shared" si="22"/>
        <v>4</v>
      </c>
      <c r="V53" s="497">
        <f t="shared" si="22"/>
        <v>78</v>
      </c>
      <c r="W53" s="485">
        <v>1</v>
      </c>
      <c r="X53" s="318">
        <v>28</v>
      </c>
      <c r="Y53" s="485">
        <v>1</v>
      </c>
      <c r="Z53" s="318">
        <v>16</v>
      </c>
      <c r="AA53" s="485">
        <v>1</v>
      </c>
      <c r="AB53" s="318">
        <v>21</v>
      </c>
      <c r="AC53" s="318">
        <v>1</v>
      </c>
      <c r="AD53" s="318">
        <v>25</v>
      </c>
      <c r="AE53" s="318">
        <v>1</v>
      </c>
      <c r="AF53" s="318">
        <v>19</v>
      </c>
      <c r="AG53" s="497">
        <f t="shared" si="23"/>
        <v>5</v>
      </c>
      <c r="AH53" s="497">
        <f t="shared" si="23"/>
        <v>109</v>
      </c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497"/>
      <c r="AV53" s="497"/>
      <c r="AW53" s="497"/>
      <c r="AX53" s="497"/>
      <c r="AY53" s="497"/>
      <c r="AZ53" s="543"/>
      <c r="BA53" s="626">
        <f t="shared" si="16"/>
        <v>9</v>
      </c>
      <c r="BB53" s="630">
        <f t="shared" si="17"/>
        <v>187</v>
      </c>
      <c r="BC53" s="546">
        <f t="shared" si="18"/>
        <v>0</v>
      </c>
      <c r="BD53" s="546">
        <f t="shared" si="19"/>
        <v>0</v>
      </c>
      <c r="BE53" s="643">
        <f t="shared" si="20"/>
        <v>20.77777777777778</v>
      </c>
      <c r="BF53" s="662">
        <f t="shared" si="21"/>
        <v>167.5</v>
      </c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</row>
    <row r="54" spans="1:73" ht="14.25" customHeight="1">
      <c r="A54" s="318">
        <v>29</v>
      </c>
      <c r="B54" s="614" t="s">
        <v>142</v>
      </c>
      <c r="C54" s="591"/>
      <c r="D54" s="591"/>
      <c r="E54" s="590"/>
      <c r="F54" s="590"/>
      <c r="G54" s="590"/>
      <c r="H54" s="590"/>
      <c r="I54" s="590"/>
      <c r="J54" s="590"/>
      <c r="K54" s="590"/>
      <c r="L54" s="590"/>
      <c r="M54" s="485">
        <v>1</v>
      </c>
      <c r="N54" s="318">
        <v>19</v>
      </c>
      <c r="O54" s="485"/>
      <c r="P54" s="318"/>
      <c r="Q54" s="485">
        <v>1</v>
      </c>
      <c r="R54" s="318">
        <v>11</v>
      </c>
      <c r="S54" s="485">
        <v>1</v>
      </c>
      <c r="T54" s="318">
        <v>16</v>
      </c>
      <c r="U54" s="496">
        <f t="shared" si="22"/>
        <v>3</v>
      </c>
      <c r="V54" s="497">
        <f t="shared" si="22"/>
        <v>46</v>
      </c>
      <c r="W54" s="485"/>
      <c r="X54" s="318"/>
      <c r="Y54" s="485">
        <v>1</v>
      </c>
      <c r="Z54" s="318">
        <v>14</v>
      </c>
      <c r="AA54" s="485">
        <v>1</v>
      </c>
      <c r="AB54" s="318">
        <v>9</v>
      </c>
      <c r="AC54" s="318">
        <v>1</v>
      </c>
      <c r="AD54" s="318">
        <v>9</v>
      </c>
      <c r="AE54" s="318"/>
      <c r="AF54" s="318"/>
      <c r="AG54" s="497">
        <f t="shared" si="23"/>
        <v>3</v>
      </c>
      <c r="AH54" s="497">
        <f t="shared" si="23"/>
        <v>32</v>
      </c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318"/>
      <c r="AT54" s="318"/>
      <c r="AU54" s="497"/>
      <c r="AV54" s="497"/>
      <c r="AW54" s="497"/>
      <c r="AX54" s="497"/>
      <c r="AY54" s="497"/>
      <c r="AZ54" s="543"/>
      <c r="BA54" s="626">
        <f t="shared" si="16"/>
        <v>6</v>
      </c>
      <c r="BB54" s="630">
        <f t="shared" si="17"/>
        <v>78</v>
      </c>
      <c r="BC54" s="546">
        <f t="shared" si="18"/>
        <v>0</v>
      </c>
      <c r="BD54" s="546">
        <f t="shared" si="19"/>
        <v>0</v>
      </c>
      <c r="BE54" s="643">
        <f t="shared" si="20"/>
        <v>13</v>
      </c>
      <c r="BF54" s="662">
        <f t="shared" si="21"/>
        <v>66.5</v>
      </c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</row>
    <row r="55" spans="1:73" ht="15.75" customHeight="1">
      <c r="A55" s="318">
        <v>30</v>
      </c>
      <c r="B55" s="611" t="s">
        <v>143</v>
      </c>
      <c r="C55" s="591"/>
      <c r="D55" s="591"/>
      <c r="E55" s="590"/>
      <c r="F55" s="590"/>
      <c r="G55" s="590"/>
      <c r="H55" s="590"/>
      <c r="I55" s="590"/>
      <c r="J55" s="590"/>
      <c r="K55" s="590"/>
      <c r="L55" s="590"/>
      <c r="M55" s="485">
        <v>1</v>
      </c>
      <c r="N55" s="318">
        <v>21</v>
      </c>
      <c r="O55" s="485">
        <v>1</v>
      </c>
      <c r="P55" s="318">
        <v>17</v>
      </c>
      <c r="Q55" s="485">
        <v>1</v>
      </c>
      <c r="R55" s="318">
        <v>16</v>
      </c>
      <c r="S55" s="485">
        <v>1</v>
      </c>
      <c r="T55" s="318">
        <v>11</v>
      </c>
      <c r="U55" s="496">
        <f t="shared" si="22"/>
        <v>4</v>
      </c>
      <c r="V55" s="497">
        <f t="shared" si="22"/>
        <v>65</v>
      </c>
      <c r="W55" s="485">
        <v>1</v>
      </c>
      <c r="X55" s="318">
        <v>23</v>
      </c>
      <c r="Y55" s="485">
        <v>1</v>
      </c>
      <c r="Z55" s="318">
        <v>17</v>
      </c>
      <c r="AA55" s="485">
        <v>1</v>
      </c>
      <c r="AB55" s="318">
        <v>16</v>
      </c>
      <c r="AC55" s="318">
        <v>1</v>
      </c>
      <c r="AD55" s="318">
        <v>21</v>
      </c>
      <c r="AE55" s="318">
        <v>1</v>
      </c>
      <c r="AF55" s="318">
        <v>21</v>
      </c>
      <c r="AG55" s="497">
        <f t="shared" si="23"/>
        <v>5</v>
      </c>
      <c r="AH55" s="497">
        <f t="shared" si="23"/>
        <v>98</v>
      </c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497"/>
      <c r="AV55" s="497"/>
      <c r="AW55" s="497"/>
      <c r="AX55" s="497"/>
      <c r="AY55" s="497"/>
      <c r="AZ55" s="543"/>
      <c r="BA55" s="626">
        <f t="shared" si="16"/>
        <v>9</v>
      </c>
      <c r="BB55" s="630">
        <f t="shared" si="17"/>
        <v>163</v>
      </c>
      <c r="BC55" s="546">
        <f>C55+E55+G55+I55+K55</f>
        <v>0</v>
      </c>
      <c r="BD55" s="546">
        <f>D55+F55+H55+J55+L55</f>
        <v>0</v>
      </c>
      <c r="BE55" s="643">
        <f t="shared" si="20"/>
        <v>18.11111111111111</v>
      </c>
      <c r="BF55" s="662">
        <f t="shared" si="21"/>
        <v>146.75</v>
      </c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</row>
    <row r="56" spans="1:73" ht="19.5" customHeight="1">
      <c r="A56" s="710" t="s">
        <v>207</v>
      </c>
      <c r="B56" s="711"/>
      <c r="C56" s="436">
        <f aca="true" t="shared" si="24" ref="C56:L56">SUM(C25:C55)</f>
        <v>1</v>
      </c>
      <c r="D56" s="436">
        <f t="shared" si="24"/>
        <v>20</v>
      </c>
      <c r="E56" s="436">
        <f t="shared" si="24"/>
        <v>0</v>
      </c>
      <c r="F56" s="436">
        <f t="shared" si="24"/>
        <v>0</v>
      </c>
      <c r="G56" s="436">
        <f t="shared" si="24"/>
        <v>0</v>
      </c>
      <c r="H56" s="436">
        <f t="shared" si="24"/>
        <v>0</v>
      </c>
      <c r="I56" s="436">
        <f t="shared" si="24"/>
        <v>0</v>
      </c>
      <c r="J56" s="436">
        <f t="shared" si="24"/>
        <v>0</v>
      </c>
      <c r="K56" s="436">
        <f t="shared" si="24"/>
        <v>0</v>
      </c>
      <c r="L56" s="436">
        <f t="shared" si="24"/>
        <v>0</v>
      </c>
      <c r="M56" s="436">
        <f>SUM(M25:M55)</f>
        <v>33</v>
      </c>
      <c r="N56" s="436">
        <f aca="true" t="shared" si="25" ref="N56:V56">SUM(N25:N55)</f>
        <v>674</v>
      </c>
      <c r="O56" s="436">
        <f t="shared" si="25"/>
        <v>32</v>
      </c>
      <c r="P56" s="436">
        <f t="shared" si="25"/>
        <v>657</v>
      </c>
      <c r="Q56" s="436">
        <f t="shared" si="25"/>
        <v>29</v>
      </c>
      <c r="R56" s="436">
        <f t="shared" si="25"/>
        <v>585</v>
      </c>
      <c r="S56" s="436">
        <f t="shared" si="25"/>
        <v>33</v>
      </c>
      <c r="T56" s="436">
        <f t="shared" si="25"/>
        <v>688</v>
      </c>
      <c r="U56" s="436">
        <f t="shared" si="25"/>
        <v>127</v>
      </c>
      <c r="V56" s="436">
        <f t="shared" si="25"/>
        <v>2604</v>
      </c>
      <c r="W56" s="436">
        <f aca="true" t="shared" si="26" ref="W56:AH56">SUM(W25:W55)</f>
        <v>29</v>
      </c>
      <c r="X56" s="436">
        <f t="shared" si="26"/>
        <v>622</v>
      </c>
      <c r="Y56" s="436">
        <f t="shared" si="26"/>
        <v>33</v>
      </c>
      <c r="Z56" s="436">
        <f t="shared" si="26"/>
        <v>669</v>
      </c>
      <c r="AA56" s="436">
        <f t="shared" si="26"/>
        <v>36</v>
      </c>
      <c r="AB56" s="436">
        <f t="shared" si="26"/>
        <v>693</v>
      </c>
      <c r="AC56" s="436">
        <f t="shared" si="26"/>
        <v>33</v>
      </c>
      <c r="AD56" s="436">
        <f t="shared" si="26"/>
        <v>612</v>
      </c>
      <c r="AE56" s="436">
        <f t="shared" si="26"/>
        <v>38</v>
      </c>
      <c r="AF56" s="436">
        <f t="shared" si="26"/>
        <v>723</v>
      </c>
      <c r="AG56" s="436">
        <f t="shared" si="26"/>
        <v>169</v>
      </c>
      <c r="AH56" s="436">
        <f t="shared" si="26"/>
        <v>3319</v>
      </c>
      <c r="AI56" s="436">
        <f aca="true" t="shared" si="27" ref="AI56:BD56">SUM(AI25:AI55)</f>
        <v>0</v>
      </c>
      <c r="AJ56" s="436">
        <f t="shared" si="27"/>
        <v>0</v>
      </c>
      <c r="AK56" s="436">
        <f t="shared" si="27"/>
        <v>0</v>
      </c>
      <c r="AL56" s="436">
        <f t="shared" si="27"/>
        <v>0</v>
      </c>
      <c r="AM56" s="436">
        <f t="shared" si="27"/>
        <v>0</v>
      </c>
      <c r="AN56" s="436">
        <f t="shared" si="27"/>
        <v>0</v>
      </c>
      <c r="AO56" s="436">
        <f t="shared" si="27"/>
        <v>0</v>
      </c>
      <c r="AP56" s="436">
        <f t="shared" si="27"/>
        <v>0</v>
      </c>
      <c r="AQ56" s="436">
        <f t="shared" si="27"/>
        <v>0</v>
      </c>
      <c r="AR56" s="436">
        <f t="shared" si="27"/>
        <v>0</v>
      </c>
      <c r="AS56" s="436">
        <f t="shared" si="27"/>
        <v>0</v>
      </c>
      <c r="AT56" s="436">
        <f t="shared" si="27"/>
        <v>0</v>
      </c>
      <c r="AU56" s="436">
        <f t="shared" si="27"/>
        <v>0</v>
      </c>
      <c r="AV56" s="436">
        <f t="shared" si="27"/>
        <v>0</v>
      </c>
      <c r="AW56" s="436">
        <f t="shared" si="27"/>
        <v>0</v>
      </c>
      <c r="AX56" s="436">
        <f t="shared" si="27"/>
        <v>0</v>
      </c>
      <c r="AY56" s="436">
        <f t="shared" si="27"/>
        <v>0</v>
      </c>
      <c r="AZ56" s="620">
        <f t="shared" si="27"/>
        <v>0</v>
      </c>
      <c r="BA56" s="629">
        <f t="shared" si="27"/>
        <v>296</v>
      </c>
      <c r="BB56" s="631">
        <f t="shared" si="27"/>
        <v>5923</v>
      </c>
      <c r="BC56" s="624">
        <f t="shared" si="27"/>
        <v>1</v>
      </c>
      <c r="BD56" s="436">
        <f t="shared" si="27"/>
        <v>20</v>
      </c>
      <c r="BE56" s="646">
        <f t="shared" si="20"/>
        <v>20.010135135135137</v>
      </c>
      <c r="BF56" s="664">
        <v>5276</v>
      </c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</row>
    <row r="57" spans="1:73" ht="15.75" customHeight="1">
      <c r="A57" s="318"/>
      <c r="B57" s="431"/>
      <c r="C57" s="591"/>
      <c r="D57" s="591"/>
      <c r="E57" s="590"/>
      <c r="F57" s="590"/>
      <c r="G57" s="590"/>
      <c r="H57" s="590"/>
      <c r="I57" s="590"/>
      <c r="J57" s="590"/>
      <c r="K57" s="590"/>
      <c r="L57" s="590"/>
      <c r="M57" s="485"/>
      <c r="N57" s="318"/>
      <c r="O57" s="485"/>
      <c r="P57" s="318"/>
      <c r="Q57" s="485"/>
      <c r="R57" s="318"/>
      <c r="S57" s="485"/>
      <c r="T57" s="318"/>
      <c r="U57" s="517" t="s">
        <v>177</v>
      </c>
      <c r="V57" s="497"/>
      <c r="W57" s="485"/>
      <c r="X57" s="318"/>
      <c r="Y57" s="485"/>
      <c r="Z57" s="318"/>
      <c r="AA57" s="485"/>
      <c r="AB57" s="318"/>
      <c r="AC57" s="318"/>
      <c r="AD57" s="318"/>
      <c r="AE57" s="318"/>
      <c r="AF57" s="318"/>
      <c r="AG57" s="497"/>
      <c r="AH57" s="497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497"/>
      <c r="AV57" s="497"/>
      <c r="AW57" s="497"/>
      <c r="AX57" s="497"/>
      <c r="AY57" s="497"/>
      <c r="AZ57" s="543"/>
      <c r="BA57" s="626"/>
      <c r="BB57" s="630"/>
      <c r="BC57" s="546"/>
      <c r="BD57" s="499"/>
      <c r="BE57" s="643"/>
      <c r="BF57" s="662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</row>
    <row r="58" spans="1:73" ht="14.25" customHeight="1">
      <c r="A58" s="318">
        <v>1</v>
      </c>
      <c r="B58" s="611" t="s">
        <v>178</v>
      </c>
      <c r="C58" s="651"/>
      <c r="D58" s="651"/>
      <c r="E58" s="651">
        <v>1</v>
      </c>
      <c r="F58" s="651">
        <v>24</v>
      </c>
      <c r="G58" s="651">
        <v>1</v>
      </c>
      <c r="H58" s="651">
        <v>14</v>
      </c>
      <c r="I58" s="651">
        <v>1</v>
      </c>
      <c r="J58" s="651">
        <v>20</v>
      </c>
      <c r="K58" s="651">
        <v>1</v>
      </c>
      <c r="L58" s="651">
        <v>20</v>
      </c>
      <c r="M58" s="463">
        <v>1</v>
      </c>
      <c r="N58" s="318">
        <v>21</v>
      </c>
      <c r="O58" s="485">
        <v>1</v>
      </c>
      <c r="P58" s="318">
        <v>21</v>
      </c>
      <c r="Q58" s="485">
        <v>1</v>
      </c>
      <c r="R58" s="318">
        <v>18</v>
      </c>
      <c r="S58" s="485">
        <v>1</v>
      </c>
      <c r="T58" s="318">
        <v>22</v>
      </c>
      <c r="U58" s="496">
        <f>M58+O58+Q58+S58</f>
        <v>4</v>
      </c>
      <c r="V58" s="496">
        <f>N58+P58+R58+T58</f>
        <v>82</v>
      </c>
      <c r="W58" s="485">
        <v>1</v>
      </c>
      <c r="X58" s="318">
        <v>22</v>
      </c>
      <c r="Y58" s="485">
        <v>1</v>
      </c>
      <c r="Z58" s="318">
        <v>19</v>
      </c>
      <c r="AA58" s="485">
        <v>1</v>
      </c>
      <c r="AB58" s="318">
        <v>21</v>
      </c>
      <c r="AC58" s="318">
        <v>1</v>
      </c>
      <c r="AD58" s="318">
        <v>14</v>
      </c>
      <c r="AE58" s="318">
        <v>1</v>
      </c>
      <c r="AF58" s="318">
        <v>20</v>
      </c>
      <c r="AG58" s="497">
        <f>W58+Y58+AA58+AC58+AE58</f>
        <v>5</v>
      </c>
      <c r="AH58" s="497">
        <f>X58+Z58+AB58+AD58+AF58</f>
        <v>96</v>
      </c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497"/>
      <c r="AV58" s="497"/>
      <c r="AW58" s="497"/>
      <c r="AX58" s="497"/>
      <c r="AY58" s="497"/>
      <c r="AZ58" s="543"/>
      <c r="BA58" s="626">
        <f aca="true" t="shared" si="28" ref="BA58:BA64">U58+AG58+AU58+AV58</f>
        <v>9</v>
      </c>
      <c r="BB58" s="630">
        <f aca="true" t="shared" si="29" ref="BB58:BB64">V58+AH58+AW58+AX58</f>
        <v>178</v>
      </c>
      <c r="BC58" s="546">
        <f>C58+E58+G58+I58+K58</f>
        <v>4</v>
      </c>
      <c r="BD58" s="546">
        <f>D58+F58+H58+J58+L58</f>
        <v>78</v>
      </c>
      <c r="BE58" s="643">
        <f t="shared" si="20"/>
        <v>19.77777777777778</v>
      </c>
      <c r="BF58" s="662">
        <f t="shared" si="21"/>
        <v>157.5</v>
      </c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</row>
    <row r="59" spans="1:73" ht="15.75">
      <c r="A59" s="501">
        <v>2</v>
      </c>
      <c r="B59" s="432" t="s">
        <v>179</v>
      </c>
      <c r="C59" s="344">
        <f aca="true" t="shared" si="30" ref="C59:L59">C60+C61</f>
        <v>0</v>
      </c>
      <c r="D59" s="344">
        <f t="shared" si="30"/>
        <v>0</v>
      </c>
      <c r="E59" s="344">
        <f t="shared" si="30"/>
        <v>1</v>
      </c>
      <c r="F59" s="344">
        <f t="shared" si="30"/>
        <v>15</v>
      </c>
      <c r="G59" s="344"/>
      <c r="H59" s="344"/>
      <c r="I59" s="344">
        <f t="shared" si="30"/>
        <v>1</v>
      </c>
      <c r="J59" s="344">
        <f t="shared" si="30"/>
        <v>17</v>
      </c>
      <c r="K59" s="344">
        <f t="shared" si="30"/>
        <v>0</v>
      </c>
      <c r="L59" s="344">
        <f t="shared" si="30"/>
        <v>0</v>
      </c>
      <c r="M59" s="344">
        <f>M60+M61</f>
        <v>1</v>
      </c>
      <c r="N59" s="344">
        <f aca="true" t="shared" si="31" ref="N59:AT59">N60+N61</f>
        <v>16</v>
      </c>
      <c r="O59" s="344">
        <f t="shared" si="31"/>
        <v>1</v>
      </c>
      <c r="P59" s="344">
        <f t="shared" si="31"/>
        <v>13</v>
      </c>
      <c r="Q59" s="344">
        <f t="shared" si="31"/>
        <v>1</v>
      </c>
      <c r="R59" s="344">
        <f t="shared" si="31"/>
        <v>25</v>
      </c>
      <c r="S59" s="344">
        <f t="shared" si="31"/>
        <v>0</v>
      </c>
      <c r="T59" s="344">
        <f t="shared" si="31"/>
        <v>0</v>
      </c>
      <c r="U59" s="337">
        <f>M59+O59+Q59+S59</f>
        <v>3</v>
      </c>
      <c r="V59" s="338">
        <f>N59+P59+R59+T59</f>
        <v>54</v>
      </c>
      <c r="W59" s="344">
        <f t="shared" si="31"/>
        <v>1</v>
      </c>
      <c r="X59" s="344">
        <f t="shared" si="31"/>
        <v>15</v>
      </c>
      <c r="Y59" s="344">
        <f t="shared" si="31"/>
        <v>1</v>
      </c>
      <c r="Z59" s="344">
        <f t="shared" si="31"/>
        <v>18</v>
      </c>
      <c r="AA59" s="344">
        <f t="shared" si="31"/>
        <v>1</v>
      </c>
      <c r="AB59" s="344">
        <f t="shared" si="31"/>
        <v>8</v>
      </c>
      <c r="AC59" s="344">
        <f t="shared" si="31"/>
        <v>1</v>
      </c>
      <c r="AD59" s="344">
        <f t="shared" si="31"/>
        <v>16</v>
      </c>
      <c r="AE59" s="344">
        <f t="shared" si="31"/>
        <v>1</v>
      </c>
      <c r="AF59" s="344">
        <f t="shared" si="31"/>
        <v>8</v>
      </c>
      <c r="AG59" s="338">
        <f>W59+Y59+AA59+AC59+AE59</f>
        <v>5</v>
      </c>
      <c r="AH59" s="338">
        <f>X59+Z59+AB59+AD59+AF59</f>
        <v>65</v>
      </c>
      <c r="AI59" s="344">
        <f t="shared" si="31"/>
        <v>0</v>
      </c>
      <c r="AJ59" s="344">
        <f t="shared" si="31"/>
        <v>0</v>
      </c>
      <c r="AK59" s="344">
        <f t="shared" si="31"/>
        <v>0</v>
      </c>
      <c r="AL59" s="344">
        <f t="shared" si="31"/>
        <v>0</v>
      </c>
      <c r="AM59" s="344">
        <f t="shared" si="31"/>
        <v>0</v>
      </c>
      <c r="AN59" s="344">
        <f t="shared" si="31"/>
        <v>0</v>
      </c>
      <c r="AO59" s="344">
        <f t="shared" si="31"/>
        <v>0</v>
      </c>
      <c r="AP59" s="344">
        <f t="shared" si="31"/>
        <v>0</v>
      </c>
      <c r="AQ59" s="344">
        <f t="shared" si="31"/>
        <v>0</v>
      </c>
      <c r="AR59" s="344">
        <f t="shared" si="31"/>
        <v>0</v>
      </c>
      <c r="AS59" s="344">
        <f t="shared" si="31"/>
        <v>0</v>
      </c>
      <c r="AT59" s="344">
        <f t="shared" si="31"/>
        <v>0</v>
      </c>
      <c r="AU59" s="338">
        <f>AI59+AM59+AQ59</f>
        <v>0</v>
      </c>
      <c r="AV59" s="338">
        <f>AJ59+AN59+AR59</f>
        <v>0</v>
      </c>
      <c r="AW59" s="338">
        <f>AK59+AO59+AS59</f>
        <v>0</v>
      </c>
      <c r="AX59" s="338">
        <f>AL59+AP59+AT59</f>
        <v>0</v>
      </c>
      <c r="AY59" s="338">
        <f>AU59+AV59</f>
        <v>0</v>
      </c>
      <c r="AZ59" s="407">
        <f>AW59+AX59</f>
        <v>0</v>
      </c>
      <c r="BA59" s="627">
        <f>U59+AG59+AY59</f>
        <v>8</v>
      </c>
      <c r="BB59" s="630">
        <f>V59+AH59+AZ59</f>
        <v>119</v>
      </c>
      <c r="BC59" s="656">
        <f>BC60+BC61</f>
        <v>2</v>
      </c>
      <c r="BD59" s="344">
        <f>BD60+BD61</f>
        <v>32</v>
      </c>
      <c r="BE59" s="644">
        <f t="shared" si="20"/>
        <v>14.875</v>
      </c>
      <c r="BF59" s="663">
        <f t="shared" si="21"/>
        <v>105.5</v>
      </c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</row>
    <row r="60" spans="1:73" ht="15.75">
      <c r="A60" s="512"/>
      <c r="B60" s="442" t="s">
        <v>70</v>
      </c>
      <c r="C60" s="609"/>
      <c r="D60" s="609"/>
      <c r="E60" s="610">
        <v>1</v>
      </c>
      <c r="F60" s="610">
        <v>15</v>
      </c>
      <c r="G60" s="610"/>
      <c r="H60" s="610"/>
      <c r="I60" s="608">
        <v>1</v>
      </c>
      <c r="J60" s="608">
        <v>17</v>
      </c>
      <c r="K60" s="610"/>
      <c r="L60" s="610"/>
      <c r="M60" s="485"/>
      <c r="N60" s="318"/>
      <c r="O60" s="485">
        <v>1</v>
      </c>
      <c r="P60" s="318">
        <v>13</v>
      </c>
      <c r="Q60" s="506"/>
      <c r="R60" s="506"/>
      <c r="S60" s="506"/>
      <c r="T60" s="506"/>
      <c r="U60" s="496">
        <f aca="true" t="shared" si="32" ref="U60:V64">M60+O60+Q60+S60</f>
        <v>1</v>
      </c>
      <c r="V60" s="496">
        <f t="shared" si="32"/>
        <v>13</v>
      </c>
      <c r="W60" s="485">
        <v>1</v>
      </c>
      <c r="X60" s="318">
        <v>15</v>
      </c>
      <c r="Y60" s="506"/>
      <c r="Z60" s="506"/>
      <c r="AA60" s="485">
        <v>1</v>
      </c>
      <c r="AB60" s="318">
        <v>8</v>
      </c>
      <c r="AC60" s="506"/>
      <c r="AD60" s="506"/>
      <c r="AE60" s="318">
        <v>1</v>
      </c>
      <c r="AF60" s="318">
        <v>8</v>
      </c>
      <c r="AG60" s="497">
        <f aca="true" t="shared" si="33" ref="AG60:AH64">W60+Y60+AA60+AC60+AE60</f>
        <v>3</v>
      </c>
      <c r="AH60" s="497">
        <f t="shared" si="33"/>
        <v>31</v>
      </c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512"/>
      <c r="AT60" s="512"/>
      <c r="AU60" s="497"/>
      <c r="AV60" s="497"/>
      <c r="AW60" s="497"/>
      <c r="AX60" s="497"/>
      <c r="AY60" s="497"/>
      <c r="AZ60" s="543"/>
      <c r="BA60" s="626">
        <f t="shared" si="28"/>
        <v>4</v>
      </c>
      <c r="BB60" s="630">
        <f t="shared" si="29"/>
        <v>44</v>
      </c>
      <c r="BC60" s="546">
        <f aca="true" t="shared" si="34" ref="BC60:BC68">C60+E60+G60+I60+K60</f>
        <v>2</v>
      </c>
      <c r="BD60" s="546">
        <f aca="true" t="shared" si="35" ref="BD60:BD68">D60+F60+H60+J60+L60</f>
        <v>32</v>
      </c>
      <c r="BE60" s="643">
        <f t="shared" si="20"/>
        <v>11</v>
      </c>
      <c r="BF60" s="662">
        <f t="shared" si="21"/>
        <v>40.75</v>
      </c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</row>
    <row r="61" spans="1:73" ht="15.75">
      <c r="A61" s="512"/>
      <c r="B61" s="443" t="s">
        <v>71</v>
      </c>
      <c r="C61" s="607"/>
      <c r="D61" s="607"/>
      <c r="E61" s="610"/>
      <c r="F61" s="610"/>
      <c r="G61" s="610"/>
      <c r="H61" s="610"/>
      <c r="I61" s="610"/>
      <c r="J61" s="610"/>
      <c r="K61" s="610"/>
      <c r="L61" s="610"/>
      <c r="M61" s="485">
        <v>1</v>
      </c>
      <c r="N61" s="318">
        <v>16</v>
      </c>
      <c r="O61" s="506"/>
      <c r="P61" s="506"/>
      <c r="Q61" s="485">
        <v>1</v>
      </c>
      <c r="R61" s="318">
        <v>25</v>
      </c>
      <c r="S61" s="506"/>
      <c r="T61" s="506"/>
      <c r="U61" s="496">
        <f t="shared" si="32"/>
        <v>2</v>
      </c>
      <c r="V61" s="496">
        <f t="shared" si="32"/>
        <v>41</v>
      </c>
      <c r="W61" s="506"/>
      <c r="X61" s="506"/>
      <c r="Y61" s="485">
        <v>1</v>
      </c>
      <c r="Z61" s="318">
        <v>18</v>
      </c>
      <c r="AA61" s="506"/>
      <c r="AB61" s="506"/>
      <c r="AC61" s="318">
        <v>1</v>
      </c>
      <c r="AD61" s="318">
        <v>16</v>
      </c>
      <c r="AE61" s="506"/>
      <c r="AF61" s="506"/>
      <c r="AG61" s="497">
        <f t="shared" si="33"/>
        <v>2</v>
      </c>
      <c r="AH61" s="497">
        <f t="shared" si="33"/>
        <v>34</v>
      </c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539"/>
      <c r="AT61" s="539"/>
      <c r="AU61" s="497"/>
      <c r="AV61" s="497"/>
      <c r="AW61" s="497"/>
      <c r="AX61" s="497"/>
      <c r="AY61" s="497"/>
      <c r="AZ61" s="543"/>
      <c r="BA61" s="626">
        <f t="shared" si="28"/>
        <v>4</v>
      </c>
      <c r="BB61" s="630">
        <f t="shared" si="29"/>
        <v>75</v>
      </c>
      <c r="BC61" s="546">
        <f t="shared" si="34"/>
        <v>0</v>
      </c>
      <c r="BD61" s="546">
        <f t="shared" si="35"/>
        <v>0</v>
      </c>
      <c r="BE61" s="643">
        <f t="shared" si="20"/>
        <v>18.75</v>
      </c>
      <c r="BF61" s="662">
        <f t="shared" si="21"/>
        <v>64.75</v>
      </c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</row>
    <row r="62" spans="1:73" ht="15.75">
      <c r="A62" s="318">
        <v>3</v>
      </c>
      <c r="B62" s="614" t="s">
        <v>180</v>
      </c>
      <c r="C62" s="651">
        <v>1</v>
      </c>
      <c r="D62" s="651">
        <v>16</v>
      </c>
      <c r="E62" s="651"/>
      <c r="F62" s="651"/>
      <c r="G62" s="651"/>
      <c r="H62" s="651"/>
      <c r="I62" s="651">
        <v>1</v>
      </c>
      <c r="J62" s="651">
        <v>14</v>
      </c>
      <c r="K62" s="651"/>
      <c r="L62" s="651"/>
      <c r="M62" s="485">
        <v>1</v>
      </c>
      <c r="N62" s="318">
        <v>19</v>
      </c>
      <c r="O62" s="485"/>
      <c r="P62" s="318"/>
      <c r="Q62" s="485">
        <v>1</v>
      </c>
      <c r="R62" s="318">
        <v>17</v>
      </c>
      <c r="S62" s="485"/>
      <c r="T62" s="318"/>
      <c r="U62" s="496">
        <f t="shared" si="32"/>
        <v>2</v>
      </c>
      <c r="V62" s="496">
        <f t="shared" si="32"/>
        <v>36</v>
      </c>
      <c r="W62" s="485">
        <v>1</v>
      </c>
      <c r="X62" s="318">
        <v>16</v>
      </c>
      <c r="Y62" s="485"/>
      <c r="Z62" s="318"/>
      <c r="AA62" s="485">
        <v>1</v>
      </c>
      <c r="AB62" s="318">
        <v>16</v>
      </c>
      <c r="AC62" s="318"/>
      <c r="AD62" s="318"/>
      <c r="AE62" s="318">
        <v>1</v>
      </c>
      <c r="AF62" s="318">
        <v>16</v>
      </c>
      <c r="AG62" s="497">
        <f t="shared" si="33"/>
        <v>3</v>
      </c>
      <c r="AH62" s="497">
        <f t="shared" si="33"/>
        <v>48</v>
      </c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497"/>
      <c r="AV62" s="497"/>
      <c r="AW62" s="497"/>
      <c r="AX62" s="497"/>
      <c r="AY62" s="497"/>
      <c r="AZ62" s="543"/>
      <c r="BA62" s="626">
        <f t="shared" si="28"/>
        <v>5</v>
      </c>
      <c r="BB62" s="630">
        <f t="shared" si="29"/>
        <v>84</v>
      </c>
      <c r="BC62" s="546">
        <f t="shared" si="34"/>
        <v>2</v>
      </c>
      <c r="BD62" s="546">
        <f t="shared" si="35"/>
        <v>30</v>
      </c>
      <c r="BE62" s="643">
        <f t="shared" si="20"/>
        <v>16.8</v>
      </c>
      <c r="BF62" s="662">
        <f t="shared" si="21"/>
        <v>75</v>
      </c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</row>
    <row r="63" spans="1:73" ht="15.75">
      <c r="A63" s="318">
        <v>4</v>
      </c>
      <c r="B63" s="612" t="s">
        <v>181</v>
      </c>
      <c r="C63" s="651"/>
      <c r="D63" s="651"/>
      <c r="E63" s="651"/>
      <c r="F63" s="651"/>
      <c r="G63" s="651">
        <v>1</v>
      </c>
      <c r="H63" s="651">
        <v>21</v>
      </c>
      <c r="I63" s="651"/>
      <c r="J63" s="651"/>
      <c r="K63" s="651">
        <v>1</v>
      </c>
      <c r="L63" s="651">
        <v>21</v>
      </c>
      <c r="M63" s="485"/>
      <c r="N63" s="318"/>
      <c r="O63" s="485">
        <v>1</v>
      </c>
      <c r="P63" s="318">
        <v>14</v>
      </c>
      <c r="Q63" s="485"/>
      <c r="R63" s="318"/>
      <c r="S63" s="485">
        <v>1</v>
      </c>
      <c r="T63" s="318">
        <v>17</v>
      </c>
      <c r="U63" s="496">
        <f t="shared" si="32"/>
        <v>2</v>
      </c>
      <c r="V63" s="496">
        <f t="shared" si="32"/>
        <v>31</v>
      </c>
      <c r="W63" s="485">
        <v>1</v>
      </c>
      <c r="X63" s="318">
        <v>18</v>
      </c>
      <c r="Y63" s="485"/>
      <c r="Z63" s="318"/>
      <c r="AA63" s="485">
        <v>1</v>
      </c>
      <c r="AB63" s="318">
        <v>19</v>
      </c>
      <c r="AC63" s="318">
        <v>1</v>
      </c>
      <c r="AD63" s="318">
        <v>16</v>
      </c>
      <c r="AE63" s="318">
        <v>1</v>
      </c>
      <c r="AF63" s="318">
        <v>17</v>
      </c>
      <c r="AG63" s="497">
        <f t="shared" si="33"/>
        <v>4</v>
      </c>
      <c r="AH63" s="497">
        <f t="shared" si="33"/>
        <v>70</v>
      </c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497"/>
      <c r="AV63" s="497"/>
      <c r="AW63" s="497"/>
      <c r="AX63" s="497"/>
      <c r="AY63" s="497"/>
      <c r="AZ63" s="543"/>
      <c r="BA63" s="626">
        <f t="shared" si="28"/>
        <v>6</v>
      </c>
      <c r="BB63" s="630">
        <f t="shared" si="29"/>
        <v>101</v>
      </c>
      <c r="BC63" s="546">
        <f t="shared" si="34"/>
        <v>2</v>
      </c>
      <c r="BD63" s="546">
        <f t="shared" si="35"/>
        <v>42</v>
      </c>
      <c r="BE63" s="643">
        <f t="shared" si="20"/>
        <v>16.833333333333332</v>
      </c>
      <c r="BF63" s="662">
        <f t="shared" si="21"/>
        <v>93.25</v>
      </c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</row>
    <row r="64" spans="1:73" ht="15.75">
      <c r="A64" s="318">
        <v>5</v>
      </c>
      <c r="B64" s="614" t="s">
        <v>205</v>
      </c>
      <c r="C64" s="651"/>
      <c r="D64" s="651"/>
      <c r="E64" s="651">
        <v>1</v>
      </c>
      <c r="F64" s="651">
        <v>23</v>
      </c>
      <c r="G64" s="651"/>
      <c r="H64" s="651"/>
      <c r="I64" s="651">
        <v>1</v>
      </c>
      <c r="J64" s="651">
        <v>22</v>
      </c>
      <c r="K64" s="651"/>
      <c r="L64" s="651"/>
      <c r="M64" s="485">
        <v>1</v>
      </c>
      <c r="N64" s="318">
        <v>15</v>
      </c>
      <c r="O64" s="485">
        <v>1</v>
      </c>
      <c r="P64" s="318">
        <v>16</v>
      </c>
      <c r="Q64" s="485"/>
      <c r="R64" s="318"/>
      <c r="S64" s="485">
        <v>1</v>
      </c>
      <c r="T64" s="318">
        <v>24</v>
      </c>
      <c r="U64" s="496">
        <f t="shared" si="32"/>
        <v>3</v>
      </c>
      <c r="V64" s="496">
        <f t="shared" si="32"/>
        <v>55</v>
      </c>
      <c r="W64" s="485"/>
      <c r="X64" s="318"/>
      <c r="Y64" s="485">
        <v>1</v>
      </c>
      <c r="Z64" s="318">
        <v>17</v>
      </c>
      <c r="AA64" s="485"/>
      <c r="AB64" s="318"/>
      <c r="AC64" s="318">
        <v>1</v>
      </c>
      <c r="AD64" s="318">
        <v>13</v>
      </c>
      <c r="AE64" s="318">
        <v>1</v>
      </c>
      <c r="AF64" s="318">
        <v>12</v>
      </c>
      <c r="AG64" s="497">
        <f t="shared" si="33"/>
        <v>3</v>
      </c>
      <c r="AH64" s="497">
        <f t="shared" si="33"/>
        <v>42</v>
      </c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497"/>
      <c r="AV64" s="497"/>
      <c r="AW64" s="497"/>
      <c r="AX64" s="497"/>
      <c r="AY64" s="497"/>
      <c r="AZ64" s="543"/>
      <c r="BA64" s="626">
        <f t="shared" si="28"/>
        <v>6</v>
      </c>
      <c r="BB64" s="630">
        <f t="shared" si="29"/>
        <v>97</v>
      </c>
      <c r="BC64" s="546">
        <f t="shared" si="34"/>
        <v>2</v>
      </c>
      <c r="BD64" s="546">
        <f t="shared" si="35"/>
        <v>45</v>
      </c>
      <c r="BE64" s="643">
        <f t="shared" si="20"/>
        <v>16.166666666666668</v>
      </c>
      <c r="BF64" s="662">
        <f t="shared" si="21"/>
        <v>83.25</v>
      </c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</row>
    <row r="65" spans="1:73" ht="15.75">
      <c r="A65" s="712" t="s">
        <v>210</v>
      </c>
      <c r="B65" s="713"/>
      <c r="C65" s="359">
        <f>C58+C59+C62+C63+C64</f>
        <v>1</v>
      </c>
      <c r="D65" s="359">
        <f aca="true" t="shared" si="36" ref="D65:AP65">D58+D59+D62+D63+D64</f>
        <v>16</v>
      </c>
      <c r="E65" s="359">
        <f t="shared" si="36"/>
        <v>3</v>
      </c>
      <c r="F65" s="359">
        <f t="shared" si="36"/>
        <v>62</v>
      </c>
      <c r="G65" s="359">
        <f t="shared" si="36"/>
        <v>2</v>
      </c>
      <c r="H65" s="359">
        <f t="shared" si="36"/>
        <v>35</v>
      </c>
      <c r="I65" s="359">
        <f t="shared" si="36"/>
        <v>4</v>
      </c>
      <c r="J65" s="359">
        <f t="shared" si="36"/>
        <v>73</v>
      </c>
      <c r="K65" s="359">
        <f t="shared" si="36"/>
        <v>2</v>
      </c>
      <c r="L65" s="359">
        <f t="shared" si="36"/>
        <v>41</v>
      </c>
      <c r="M65" s="359">
        <f t="shared" si="36"/>
        <v>4</v>
      </c>
      <c r="N65" s="359">
        <f t="shared" si="36"/>
        <v>71</v>
      </c>
      <c r="O65" s="359">
        <f t="shared" si="36"/>
        <v>4</v>
      </c>
      <c r="P65" s="359">
        <f t="shared" si="36"/>
        <v>64</v>
      </c>
      <c r="Q65" s="359">
        <f t="shared" si="36"/>
        <v>3</v>
      </c>
      <c r="R65" s="359">
        <f t="shared" si="36"/>
        <v>60</v>
      </c>
      <c r="S65" s="359">
        <f t="shared" si="36"/>
        <v>3</v>
      </c>
      <c r="T65" s="359">
        <f t="shared" si="36"/>
        <v>63</v>
      </c>
      <c r="U65" s="359">
        <f>U58+U59+U62+U63+U64</f>
        <v>14</v>
      </c>
      <c r="V65" s="359">
        <f t="shared" si="36"/>
        <v>258</v>
      </c>
      <c r="W65" s="359">
        <f t="shared" si="36"/>
        <v>4</v>
      </c>
      <c r="X65" s="359">
        <f t="shared" si="36"/>
        <v>71</v>
      </c>
      <c r="Y65" s="359">
        <f t="shared" si="36"/>
        <v>3</v>
      </c>
      <c r="Z65" s="359">
        <f t="shared" si="36"/>
        <v>54</v>
      </c>
      <c r="AA65" s="359">
        <f t="shared" si="36"/>
        <v>4</v>
      </c>
      <c r="AB65" s="359">
        <f t="shared" si="36"/>
        <v>64</v>
      </c>
      <c r="AC65" s="359">
        <f t="shared" si="36"/>
        <v>4</v>
      </c>
      <c r="AD65" s="359">
        <f t="shared" si="36"/>
        <v>59</v>
      </c>
      <c r="AE65" s="359">
        <f t="shared" si="36"/>
        <v>5</v>
      </c>
      <c r="AF65" s="359">
        <f t="shared" si="36"/>
        <v>73</v>
      </c>
      <c r="AG65" s="359">
        <f t="shared" si="36"/>
        <v>20</v>
      </c>
      <c r="AH65" s="359">
        <f t="shared" si="36"/>
        <v>321</v>
      </c>
      <c r="AI65" s="359">
        <f t="shared" si="36"/>
        <v>0</v>
      </c>
      <c r="AJ65" s="359">
        <f t="shared" si="36"/>
        <v>0</v>
      </c>
      <c r="AK65" s="359">
        <f t="shared" si="36"/>
        <v>0</v>
      </c>
      <c r="AL65" s="359">
        <f t="shared" si="36"/>
        <v>0</v>
      </c>
      <c r="AM65" s="359">
        <f t="shared" si="36"/>
        <v>0</v>
      </c>
      <c r="AN65" s="359">
        <f t="shared" si="36"/>
        <v>0</v>
      </c>
      <c r="AO65" s="359">
        <f t="shared" si="36"/>
        <v>0</v>
      </c>
      <c r="AP65" s="359">
        <f t="shared" si="36"/>
        <v>0</v>
      </c>
      <c r="AQ65" s="359">
        <f>AQ58+AQ59+AQ62+AQ63+AQ64</f>
        <v>0</v>
      </c>
      <c r="AR65" s="359">
        <f aca="true" t="shared" si="37" ref="AR65:BD65">AR58+AR59+AR62+AR63+AR64</f>
        <v>0</v>
      </c>
      <c r="AS65" s="359">
        <f t="shared" si="37"/>
        <v>0</v>
      </c>
      <c r="AT65" s="359">
        <f t="shared" si="37"/>
        <v>0</v>
      </c>
      <c r="AU65" s="359">
        <f t="shared" si="37"/>
        <v>0</v>
      </c>
      <c r="AV65" s="359">
        <f t="shared" si="37"/>
        <v>0</v>
      </c>
      <c r="AW65" s="359">
        <f t="shared" si="37"/>
        <v>0</v>
      </c>
      <c r="AX65" s="359">
        <f t="shared" si="37"/>
        <v>0</v>
      </c>
      <c r="AY65" s="359">
        <f t="shared" si="37"/>
        <v>0</v>
      </c>
      <c r="AZ65" s="619">
        <f t="shared" si="37"/>
        <v>0</v>
      </c>
      <c r="BA65" s="628">
        <f t="shared" si="37"/>
        <v>34</v>
      </c>
      <c r="BB65" s="631">
        <f t="shared" si="37"/>
        <v>579</v>
      </c>
      <c r="BC65" s="657">
        <f>BC58+BC59+BC62+BC63+BC64</f>
        <v>12</v>
      </c>
      <c r="BD65" s="631">
        <f t="shared" si="37"/>
        <v>227</v>
      </c>
      <c r="BE65" s="645">
        <f t="shared" si="20"/>
        <v>17.029411764705884</v>
      </c>
      <c r="BF65" s="665">
        <v>515</v>
      </c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</row>
    <row r="66" spans="1:73" ht="12.75" customHeight="1">
      <c r="A66" s="318"/>
      <c r="B66" s="431"/>
      <c r="C66" s="591"/>
      <c r="D66" s="591"/>
      <c r="E66" s="590"/>
      <c r="F66" s="590"/>
      <c r="G66" s="590"/>
      <c r="H66" s="590"/>
      <c r="I66" s="590"/>
      <c r="J66" s="590"/>
      <c r="K66" s="590"/>
      <c r="L66" s="590"/>
      <c r="M66" s="485"/>
      <c r="N66" s="318"/>
      <c r="O66" s="485"/>
      <c r="P66" s="318"/>
      <c r="Q66" s="485"/>
      <c r="R66" s="318"/>
      <c r="S66" s="485"/>
      <c r="T66" s="318"/>
      <c r="U66" s="517" t="s">
        <v>212</v>
      </c>
      <c r="V66" s="497"/>
      <c r="W66" s="485"/>
      <c r="X66" s="318"/>
      <c r="Y66" s="485"/>
      <c r="Z66" s="318"/>
      <c r="AA66" s="485"/>
      <c r="AB66" s="318"/>
      <c r="AC66" s="318"/>
      <c r="AD66" s="318"/>
      <c r="AE66" s="318"/>
      <c r="AF66" s="318"/>
      <c r="AG66" s="497"/>
      <c r="AH66" s="497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497"/>
      <c r="AV66" s="497"/>
      <c r="AW66" s="497"/>
      <c r="AX66" s="497"/>
      <c r="AY66" s="497"/>
      <c r="AZ66" s="543"/>
      <c r="BA66" s="626"/>
      <c r="BB66" s="630"/>
      <c r="BC66" s="546">
        <f t="shared" si="34"/>
        <v>0</v>
      </c>
      <c r="BD66" s="546">
        <f t="shared" si="35"/>
        <v>0</v>
      </c>
      <c r="BE66" s="643"/>
      <c r="BF66" s="662">
        <f t="shared" si="21"/>
        <v>0</v>
      </c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</row>
    <row r="67" spans="1:73" ht="12.75" customHeight="1">
      <c r="A67" s="318">
        <v>1</v>
      </c>
      <c r="B67" s="444" t="s">
        <v>110</v>
      </c>
      <c r="C67" s="651">
        <v>1</v>
      </c>
      <c r="D67" s="651">
        <v>23</v>
      </c>
      <c r="E67" s="651"/>
      <c r="F67" s="651"/>
      <c r="G67" s="651"/>
      <c r="H67" s="651"/>
      <c r="I67" s="651">
        <v>1</v>
      </c>
      <c r="J67" s="651">
        <v>25</v>
      </c>
      <c r="K67" s="651"/>
      <c r="L67" s="651"/>
      <c r="M67" s="485">
        <v>1</v>
      </c>
      <c r="N67" s="318">
        <v>19</v>
      </c>
      <c r="O67" s="485">
        <v>1</v>
      </c>
      <c r="P67" s="318">
        <v>13</v>
      </c>
      <c r="Q67" s="485">
        <v>1</v>
      </c>
      <c r="R67" s="318">
        <v>19</v>
      </c>
      <c r="S67" s="485">
        <v>1</v>
      </c>
      <c r="T67" s="318">
        <v>15</v>
      </c>
      <c r="U67" s="496">
        <f>M67+O67+Q67+S67</f>
        <v>4</v>
      </c>
      <c r="V67" s="497">
        <f>N67+P67+R67+T67</f>
        <v>66</v>
      </c>
      <c r="W67" s="485"/>
      <c r="X67" s="318"/>
      <c r="Y67" s="485"/>
      <c r="Z67" s="318"/>
      <c r="AA67" s="485"/>
      <c r="AB67" s="318"/>
      <c r="AC67" s="318"/>
      <c r="AD67" s="318"/>
      <c r="AE67" s="318"/>
      <c r="AF67" s="318"/>
      <c r="AG67" s="497"/>
      <c r="AH67" s="497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497"/>
      <c r="AV67" s="497"/>
      <c r="AW67" s="497"/>
      <c r="AX67" s="497"/>
      <c r="AY67" s="497"/>
      <c r="AZ67" s="543"/>
      <c r="BA67" s="626">
        <f>U67+AG67+AU67+AV67</f>
        <v>4</v>
      </c>
      <c r="BB67" s="630">
        <f>V67+AH67+AW67+AX67</f>
        <v>66</v>
      </c>
      <c r="BC67" s="546">
        <f t="shared" si="34"/>
        <v>2</v>
      </c>
      <c r="BD67" s="546">
        <f t="shared" si="35"/>
        <v>48</v>
      </c>
      <c r="BE67" s="643">
        <f t="shared" si="20"/>
        <v>16.5</v>
      </c>
      <c r="BF67" s="662">
        <f t="shared" si="21"/>
        <v>49.5</v>
      </c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</row>
    <row r="68" spans="1:73" ht="15.75">
      <c r="A68" s="318">
        <v>2</v>
      </c>
      <c r="B68" s="381" t="s">
        <v>112</v>
      </c>
      <c r="C68" s="651">
        <v>2</v>
      </c>
      <c r="D68" s="651">
        <v>38</v>
      </c>
      <c r="E68" s="651"/>
      <c r="F68" s="651"/>
      <c r="G68" s="651"/>
      <c r="H68" s="651"/>
      <c r="I68" s="651"/>
      <c r="J68" s="651"/>
      <c r="K68" s="651"/>
      <c r="L68" s="651"/>
      <c r="M68" s="485">
        <v>1</v>
      </c>
      <c r="N68" s="318">
        <v>14</v>
      </c>
      <c r="O68" s="485"/>
      <c r="P68" s="318"/>
      <c r="Q68" s="485">
        <v>1</v>
      </c>
      <c r="R68" s="318">
        <v>16</v>
      </c>
      <c r="S68" s="485"/>
      <c r="T68" s="318"/>
      <c r="U68" s="496">
        <f>M68+O68+Q68+S68</f>
        <v>2</v>
      </c>
      <c r="V68" s="497">
        <f>N68+P68+R68+T68</f>
        <v>30</v>
      </c>
      <c r="W68" s="485"/>
      <c r="X68" s="318"/>
      <c r="Y68" s="485"/>
      <c r="Z68" s="318"/>
      <c r="AA68" s="485"/>
      <c r="AB68" s="318"/>
      <c r="AC68" s="318"/>
      <c r="AD68" s="318"/>
      <c r="AE68" s="318"/>
      <c r="AF68" s="318"/>
      <c r="AG68" s="497"/>
      <c r="AH68" s="497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497"/>
      <c r="AV68" s="497"/>
      <c r="AW68" s="497"/>
      <c r="AX68" s="497"/>
      <c r="AY68" s="497"/>
      <c r="AZ68" s="543"/>
      <c r="BA68" s="626">
        <f>U68+AG68+AU68+AV68</f>
        <v>2</v>
      </c>
      <c r="BB68" s="630">
        <f>V68+AH68+AW68+AX68</f>
        <v>30</v>
      </c>
      <c r="BC68" s="546">
        <f t="shared" si="34"/>
        <v>2</v>
      </c>
      <c r="BD68" s="546">
        <f t="shared" si="35"/>
        <v>38</v>
      </c>
      <c r="BE68" s="643">
        <f t="shared" si="20"/>
        <v>15</v>
      </c>
      <c r="BF68" s="662">
        <f t="shared" si="21"/>
        <v>22.5</v>
      </c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</row>
    <row r="69" spans="1:58" s="552" customFormat="1" ht="16.5" thickBot="1">
      <c r="A69" s="714" t="s">
        <v>209</v>
      </c>
      <c r="B69" s="715"/>
      <c r="C69" s="633">
        <f aca="true" t="shared" si="38" ref="C69:BD69">SUM(C67:C68)</f>
        <v>3</v>
      </c>
      <c r="D69" s="633">
        <f t="shared" si="38"/>
        <v>61</v>
      </c>
      <c r="E69" s="633">
        <f t="shared" si="38"/>
        <v>0</v>
      </c>
      <c r="F69" s="633">
        <f t="shared" si="38"/>
        <v>0</v>
      </c>
      <c r="G69" s="633">
        <f t="shared" si="38"/>
        <v>0</v>
      </c>
      <c r="H69" s="633">
        <f t="shared" si="38"/>
        <v>0</v>
      </c>
      <c r="I69" s="633">
        <f t="shared" si="38"/>
        <v>1</v>
      </c>
      <c r="J69" s="633">
        <f t="shared" si="38"/>
        <v>25</v>
      </c>
      <c r="K69" s="633">
        <f t="shared" si="38"/>
        <v>0</v>
      </c>
      <c r="L69" s="633">
        <f t="shared" si="38"/>
        <v>0</v>
      </c>
      <c r="M69" s="633">
        <f t="shared" si="38"/>
        <v>2</v>
      </c>
      <c r="N69" s="633">
        <f t="shared" si="38"/>
        <v>33</v>
      </c>
      <c r="O69" s="633">
        <f t="shared" si="38"/>
        <v>1</v>
      </c>
      <c r="P69" s="633">
        <f t="shared" si="38"/>
        <v>13</v>
      </c>
      <c r="Q69" s="633">
        <f t="shared" si="38"/>
        <v>2</v>
      </c>
      <c r="R69" s="633">
        <f t="shared" si="38"/>
        <v>35</v>
      </c>
      <c r="S69" s="633">
        <f t="shared" si="38"/>
        <v>1</v>
      </c>
      <c r="T69" s="633">
        <f t="shared" si="38"/>
        <v>15</v>
      </c>
      <c r="U69" s="633">
        <f t="shared" si="38"/>
        <v>6</v>
      </c>
      <c r="V69" s="633">
        <f t="shared" si="38"/>
        <v>96</v>
      </c>
      <c r="W69" s="633">
        <f t="shared" si="38"/>
        <v>0</v>
      </c>
      <c r="X69" s="633">
        <f t="shared" si="38"/>
        <v>0</v>
      </c>
      <c r="Y69" s="633">
        <f t="shared" si="38"/>
        <v>0</v>
      </c>
      <c r="Z69" s="633">
        <f t="shared" si="38"/>
        <v>0</v>
      </c>
      <c r="AA69" s="633">
        <f t="shared" si="38"/>
        <v>0</v>
      </c>
      <c r="AB69" s="633">
        <f t="shared" si="38"/>
        <v>0</v>
      </c>
      <c r="AC69" s="633">
        <f t="shared" si="38"/>
        <v>0</v>
      </c>
      <c r="AD69" s="633">
        <f t="shared" si="38"/>
        <v>0</v>
      </c>
      <c r="AE69" s="633">
        <f t="shared" si="38"/>
        <v>0</v>
      </c>
      <c r="AF69" s="633">
        <f t="shared" si="38"/>
        <v>0</v>
      </c>
      <c r="AG69" s="633">
        <f t="shared" si="38"/>
        <v>0</v>
      </c>
      <c r="AH69" s="633">
        <f t="shared" si="38"/>
        <v>0</v>
      </c>
      <c r="AI69" s="633">
        <f t="shared" si="38"/>
        <v>0</v>
      </c>
      <c r="AJ69" s="633">
        <f t="shared" si="38"/>
        <v>0</v>
      </c>
      <c r="AK69" s="633">
        <f t="shared" si="38"/>
        <v>0</v>
      </c>
      <c r="AL69" s="633">
        <f t="shared" si="38"/>
        <v>0</v>
      </c>
      <c r="AM69" s="633">
        <f t="shared" si="38"/>
        <v>0</v>
      </c>
      <c r="AN69" s="633">
        <f t="shared" si="38"/>
        <v>0</v>
      </c>
      <c r="AO69" s="633">
        <f t="shared" si="38"/>
        <v>0</v>
      </c>
      <c r="AP69" s="633">
        <f t="shared" si="38"/>
        <v>0</v>
      </c>
      <c r="AQ69" s="633">
        <f t="shared" si="38"/>
        <v>0</v>
      </c>
      <c r="AR69" s="633">
        <f t="shared" si="38"/>
        <v>0</v>
      </c>
      <c r="AS69" s="633">
        <f t="shared" si="38"/>
        <v>0</v>
      </c>
      <c r="AT69" s="633">
        <f t="shared" si="38"/>
        <v>0</v>
      </c>
      <c r="AU69" s="633">
        <f t="shared" si="38"/>
        <v>0</v>
      </c>
      <c r="AV69" s="633">
        <f t="shared" si="38"/>
        <v>0</v>
      </c>
      <c r="AW69" s="633">
        <f t="shared" si="38"/>
        <v>0</v>
      </c>
      <c r="AX69" s="633">
        <f t="shared" si="38"/>
        <v>0</v>
      </c>
      <c r="AY69" s="633">
        <f t="shared" si="38"/>
        <v>0</v>
      </c>
      <c r="AZ69" s="634">
        <f t="shared" si="38"/>
        <v>0</v>
      </c>
      <c r="BA69" s="635">
        <f t="shared" si="38"/>
        <v>6</v>
      </c>
      <c r="BB69" s="636">
        <f t="shared" si="38"/>
        <v>96</v>
      </c>
      <c r="BC69" s="637">
        <f t="shared" si="38"/>
        <v>4</v>
      </c>
      <c r="BD69" s="633">
        <f t="shared" si="38"/>
        <v>86</v>
      </c>
      <c r="BE69" s="647">
        <f t="shared" si="20"/>
        <v>16</v>
      </c>
      <c r="BF69" s="666">
        <v>73</v>
      </c>
    </row>
    <row r="70" spans="1:58" s="42" customFormat="1" ht="27.75" customHeight="1" thickBot="1">
      <c r="A70" s="692" t="s">
        <v>211</v>
      </c>
      <c r="B70" s="693"/>
      <c r="C70" s="638">
        <f>C69+C65+C56+C23</f>
        <v>5</v>
      </c>
      <c r="D70" s="638">
        <f aca="true" t="shared" si="39" ref="D70:BD70">D69+D65+D56+D23</f>
        <v>97</v>
      </c>
      <c r="E70" s="638">
        <f t="shared" si="39"/>
        <v>3</v>
      </c>
      <c r="F70" s="638">
        <f t="shared" si="39"/>
        <v>62</v>
      </c>
      <c r="G70" s="638">
        <f>G69+G65+G56+G23</f>
        <v>2</v>
      </c>
      <c r="H70" s="638">
        <f t="shared" si="39"/>
        <v>35</v>
      </c>
      <c r="I70" s="638">
        <f t="shared" si="39"/>
        <v>5</v>
      </c>
      <c r="J70" s="638">
        <f t="shared" si="39"/>
        <v>98</v>
      </c>
      <c r="K70" s="638">
        <f t="shared" si="39"/>
        <v>2</v>
      </c>
      <c r="L70" s="638">
        <f t="shared" si="39"/>
        <v>41</v>
      </c>
      <c r="M70" s="638">
        <f t="shared" si="39"/>
        <v>55</v>
      </c>
      <c r="N70" s="638">
        <f t="shared" si="39"/>
        <v>1172</v>
      </c>
      <c r="O70" s="638">
        <f t="shared" si="39"/>
        <v>52</v>
      </c>
      <c r="P70" s="638">
        <f t="shared" si="39"/>
        <v>1114</v>
      </c>
      <c r="Q70" s="638">
        <f t="shared" si="39"/>
        <v>47</v>
      </c>
      <c r="R70" s="638">
        <f t="shared" si="39"/>
        <v>1025</v>
      </c>
      <c r="S70" s="638">
        <f t="shared" si="39"/>
        <v>51</v>
      </c>
      <c r="T70" s="638">
        <f t="shared" si="39"/>
        <v>1124</v>
      </c>
      <c r="U70" s="638">
        <f t="shared" si="39"/>
        <v>205</v>
      </c>
      <c r="V70" s="638">
        <f t="shared" si="39"/>
        <v>4435</v>
      </c>
      <c r="W70" s="638">
        <f t="shared" si="39"/>
        <v>50</v>
      </c>
      <c r="X70" s="638">
        <f t="shared" si="39"/>
        <v>1117</v>
      </c>
      <c r="Y70" s="638">
        <f t="shared" si="39"/>
        <v>51</v>
      </c>
      <c r="Z70" s="638">
        <f t="shared" si="39"/>
        <v>1092</v>
      </c>
      <c r="AA70" s="638">
        <f t="shared" si="39"/>
        <v>56</v>
      </c>
      <c r="AB70" s="638">
        <f t="shared" si="39"/>
        <v>1160</v>
      </c>
      <c r="AC70" s="638">
        <f t="shared" si="39"/>
        <v>52</v>
      </c>
      <c r="AD70" s="638">
        <f t="shared" si="39"/>
        <v>1013</v>
      </c>
      <c r="AE70" s="638">
        <f t="shared" si="39"/>
        <v>57</v>
      </c>
      <c r="AF70" s="638">
        <f t="shared" si="39"/>
        <v>1141</v>
      </c>
      <c r="AG70" s="638">
        <f t="shared" si="39"/>
        <v>266</v>
      </c>
      <c r="AH70" s="638">
        <f t="shared" si="39"/>
        <v>5523</v>
      </c>
      <c r="AI70" s="638">
        <f t="shared" si="39"/>
        <v>4</v>
      </c>
      <c r="AJ70" s="638">
        <f t="shared" si="39"/>
        <v>8</v>
      </c>
      <c r="AK70" s="638">
        <f t="shared" si="39"/>
        <v>82</v>
      </c>
      <c r="AL70" s="638">
        <f t="shared" si="39"/>
        <v>189</v>
      </c>
      <c r="AM70" s="638">
        <f t="shared" si="39"/>
        <v>4</v>
      </c>
      <c r="AN70" s="638">
        <f t="shared" si="39"/>
        <v>5</v>
      </c>
      <c r="AO70" s="638">
        <f t="shared" si="39"/>
        <v>79</v>
      </c>
      <c r="AP70" s="638">
        <f t="shared" si="39"/>
        <v>128</v>
      </c>
      <c r="AQ70" s="638">
        <f t="shared" si="39"/>
        <v>5</v>
      </c>
      <c r="AR70" s="638">
        <f t="shared" si="39"/>
        <v>6</v>
      </c>
      <c r="AS70" s="638">
        <f t="shared" si="39"/>
        <v>75</v>
      </c>
      <c r="AT70" s="638">
        <f t="shared" si="39"/>
        <v>138</v>
      </c>
      <c r="AU70" s="638">
        <f t="shared" si="39"/>
        <v>13</v>
      </c>
      <c r="AV70" s="638">
        <f t="shared" si="39"/>
        <v>19</v>
      </c>
      <c r="AW70" s="638">
        <f t="shared" si="39"/>
        <v>236</v>
      </c>
      <c r="AX70" s="638">
        <f t="shared" si="39"/>
        <v>455</v>
      </c>
      <c r="AY70" s="638">
        <f t="shared" si="39"/>
        <v>32</v>
      </c>
      <c r="AZ70" s="639">
        <f t="shared" si="39"/>
        <v>691</v>
      </c>
      <c r="BA70" s="640">
        <f t="shared" si="39"/>
        <v>503</v>
      </c>
      <c r="BB70" s="641">
        <f t="shared" si="39"/>
        <v>10649</v>
      </c>
      <c r="BC70" s="642">
        <f>BC69+BC65+BC56+BC23</f>
        <v>17</v>
      </c>
      <c r="BD70" s="638">
        <f t="shared" si="39"/>
        <v>333</v>
      </c>
      <c r="BE70" s="648">
        <f t="shared" si="20"/>
        <v>21.170974155069583</v>
      </c>
      <c r="BF70" s="667">
        <f>BF69+BF65+BF56+BF23</f>
        <v>9698</v>
      </c>
    </row>
    <row r="71" spans="1:73" ht="12.75">
      <c r="A71" s="251"/>
      <c r="B71" s="251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470"/>
      <c r="N71" s="251"/>
      <c r="O71" s="470"/>
      <c r="P71" s="251"/>
      <c r="Q71" s="470"/>
      <c r="R71" s="251"/>
      <c r="S71" s="470"/>
      <c r="T71" s="251"/>
      <c r="U71" s="24"/>
      <c r="V71" s="24"/>
      <c r="W71" s="470"/>
      <c r="X71" s="251"/>
      <c r="Y71" s="470"/>
      <c r="Z71" s="251"/>
      <c r="AA71" s="470"/>
      <c r="AB71" s="251"/>
      <c r="AC71" s="251"/>
      <c r="AD71" s="251"/>
      <c r="AE71" s="251"/>
      <c r="AF71" s="251"/>
      <c r="AG71" s="24"/>
      <c r="AH71" s="24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4"/>
      <c r="BB71" s="24"/>
      <c r="BC71" s="251"/>
      <c r="BD71" s="251"/>
      <c r="BE71" s="584"/>
      <c r="BF71" s="585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</row>
    <row r="72" spans="1:73" ht="12.75">
      <c r="A72" s="251"/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470"/>
      <c r="N72" s="251"/>
      <c r="O72" s="470"/>
      <c r="P72" s="251"/>
      <c r="Q72" s="470"/>
      <c r="R72" s="251"/>
      <c r="S72" s="470"/>
      <c r="T72" s="251"/>
      <c r="U72" s="24"/>
      <c r="V72" s="24"/>
      <c r="W72" s="470"/>
      <c r="X72" s="251"/>
      <c r="Y72" s="470"/>
      <c r="Z72" s="251"/>
      <c r="AA72" s="470"/>
      <c r="AB72" s="251"/>
      <c r="AC72" s="251"/>
      <c r="AD72" s="251"/>
      <c r="AE72" s="251"/>
      <c r="AF72" s="251"/>
      <c r="AG72" s="24"/>
      <c r="AH72" s="24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4"/>
      <c r="BB72" s="24"/>
      <c r="BC72" s="251"/>
      <c r="BD72" s="251"/>
      <c r="BE72" s="584"/>
      <c r="BF72" s="585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</row>
    <row r="73" spans="1:73" ht="12.75">
      <c r="A73" s="251"/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470"/>
      <c r="N73" s="251"/>
      <c r="O73" s="470"/>
      <c r="P73" s="251"/>
      <c r="Q73" s="470"/>
      <c r="R73" s="251"/>
      <c r="S73" s="470"/>
      <c r="T73" s="251"/>
      <c r="U73" s="24"/>
      <c r="V73" s="24"/>
      <c r="W73" s="470"/>
      <c r="X73" s="251"/>
      <c r="Y73" s="470"/>
      <c r="Z73" s="251"/>
      <c r="AA73" s="470"/>
      <c r="AB73" s="251"/>
      <c r="AC73" s="251"/>
      <c r="AD73" s="251"/>
      <c r="AE73" s="251"/>
      <c r="AF73" s="251"/>
      <c r="AG73" s="24"/>
      <c r="AH73" s="24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4"/>
      <c r="BB73" s="24"/>
      <c r="BC73" s="251"/>
      <c r="BD73" s="251"/>
      <c r="BE73" s="584"/>
      <c r="BF73" s="585"/>
      <c r="BG73" s="251"/>
      <c r="BH73" s="251"/>
      <c r="BI73" s="251"/>
      <c r="BJ73" s="251"/>
      <c r="BK73" s="251"/>
      <c r="BL73" s="251"/>
      <c r="BM73" s="251"/>
      <c r="BN73" s="251"/>
      <c r="BO73" s="251"/>
      <c r="BP73" s="251"/>
      <c r="BQ73" s="251"/>
      <c r="BR73" s="251"/>
      <c r="BS73" s="251"/>
      <c r="BT73" s="251"/>
      <c r="BU73" s="251"/>
    </row>
    <row r="74" spans="1:73" ht="12.75">
      <c r="A74" s="251"/>
      <c r="B74" s="60" t="s">
        <v>218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5"/>
      <c r="N74" s="60"/>
      <c r="O74" s="616"/>
      <c r="P74" s="60"/>
      <c r="Q74" s="616"/>
      <c r="R74" s="60"/>
      <c r="S74" s="616"/>
      <c r="T74" s="60"/>
      <c r="U74" s="60"/>
      <c r="V74" s="60"/>
      <c r="W74" s="616"/>
      <c r="X74" s="60"/>
      <c r="Y74" s="616"/>
      <c r="Z74" s="60"/>
      <c r="AA74" s="616"/>
      <c r="AB74" s="60"/>
      <c r="AC74" s="60"/>
      <c r="AD74" s="60"/>
      <c r="AE74" s="60"/>
      <c r="AF74" s="60"/>
      <c r="AG74" s="60"/>
      <c r="AH74" s="60"/>
      <c r="AI74" s="60"/>
      <c r="AJ74" s="616" t="s">
        <v>219</v>
      </c>
      <c r="AK74" s="60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4"/>
      <c r="BB74" s="24"/>
      <c r="BC74" s="251"/>
      <c r="BD74" s="251"/>
      <c r="BE74" s="584"/>
      <c r="BF74" s="585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</row>
    <row r="75" spans="1:73" ht="12.75">
      <c r="A75" s="99"/>
      <c r="BC75" s="251"/>
      <c r="BD75" s="251"/>
      <c r="BE75" s="584"/>
      <c r="BF75" s="585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</row>
    <row r="82" ht="12.75">
      <c r="B82" t="s">
        <v>220</v>
      </c>
    </row>
    <row r="83" ht="12.75">
      <c r="B83"/>
    </row>
  </sheetData>
  <sheetProtection/>
  <mergeCells count="34">
    <mergeCell ref="AA7:AB7"/>
    <mergeCell ref="AC7:AD7"/>
    <mergeCell ref="AE7:AF7"/>
    <mergeCell ref="AG7:AH7"/>
    <mergeCell ref="V4:AD4"/>
    <mergeCell ref="V5:AE5"/>
    <mergeCell ref="M7:N7"/>
    <mergeCell ref="A7:A8"/>
    <mergeCell ref="B7:B8"/>
    <mergeCell ref="C7:D7"/>
    <mergeCell ref="E7:F7"/>
    <mergeCell ref="I7:J7"/>
    <mergeCell ref="K7:L7"/>
    <mergeCell ref="G7:H7"/>
    <mergeCell ref="BE7:BE8"/>
    <mergeCell ref="BF7:BF8"/>
    <mergeCell ref="Q7:R7"/>
    <mergeCell ref="S7:T7"/>
    <mergeCell ref="U7:V7"/>
    <mergeCell ref="AI7:AL7"/>
    <mergeCell ref="AQ7:AT7"/>
    <mergeCell ref="AM7:AP7"/>
    <mergeCell ref="AU7:AX7"/>
    <mergeCell ref="AY7:AZ7"/>
    <mergeCell ref="A56:B56"/>
    <mergeCell ref="A23:B23"/>
    <mergeCell ref="A65:B65"/>
    <mergeCell ref="A69:B69"/>
    <mergeCell ref="A70:B70"/>
    <mergeCell ref="BC7:BD7"/>
    <mergeCell ref="O7:P7"/>
    <mergeCell ref="BA7:BB7"/>
    <mergeCell ref="W7:X7"/>
    <mergeCell ref="Y7:Z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81"/>
  <sheetViews>
    <sheetView showGridLines="0" zoomScalePageLayoutView="0" workbookViewId="0" topLeftCell="A1">
      <pane ySplit="8" topLeftCell="A58" activePane="bottomLeft" state="frozen"/>
      <selection pane="topLeft" activeCell="A1" sqref="A1"/>
      <selection pane="bottomLeft" activeCell="C63" sqref="C63:J63"/>
    </sheetView>
  </sheetViews>
  <sheetFormatPr defaultColWidth="9.00390625" defaultRowHeight="12.75"/>
  <cols>
    <col min="1" max="1" width="3.00390625" style="465" customWidth="1"/>
    <col min="2" max="2" width="17.875" style="465" customWidth="1"/>
    <col min="3" max="3" width="3.125" style="465" customWidth="1"/>
    <col min="4" max="4" width="4.75390625" style="465" customWidth="1"/>
    <col min="5" max="5" width="3.375" style="465" customWidth="1"/>
    <col min="6" max="6" width="3.25390625" style="465" customWidth="1"/>
    <col min="7" max="7" width="2.75390625" style="465" customWidth="1"/>
    <col min="8" max="8" width="3.625" style="465" customWidth="1"/>
    <col min="9" max="9" width="2.75390625" style="465" customWidth="1"/>
    <col min="10" max="10" width="3.25390625" style="465" customWidth="1"/>
    <col min="11" max="11" width="3.00390625" style="466" customWidth="1"/>
    <col min="12" max="12" width="6.00390625" style="465" customWidth="1"/>
    <col min="13" max="13" width="3.00390625" style="466" customWidth="1"/>
    <col min="14" max="14" width="5.25390625" style="465" customWidth="1"/>
    <col min="15" max="15" width="3.00390625" style="466" customWidth="1"/>
    <col min="16" max="16" width="5.625" style="465" customWidth="1"/>
    <col min="17" max="17" width="3.00390625" style="466" customWidth="1"/>
    <col min="18" max="18" width="5.75390625" style="465" customWidth="1"/>
    <col min="19" max="19" width="5.00390625" style="2" customWidth="1"/>
    <col min="20" max="20" width="6.375" style="2" customWidth="1"/>
    <col min="21" max="21" width="3.625" style="466" customWidth="1"/>
    <col min="22" max="22" width="5.625" style="465" customWidth="1"/>
    <col min="23" max="23" width="4.25390625" style="466" customWidth="1"/>
    <col min="24" max="24" width="5.75390625" style="465" customWidth="1"/>
    <col min="25" max="25" width="3.00390625" style="466" customWidth="1"/>
    <col min="26" max="26" width="5.75390625" style="465" customWidth="1"/>
    <col min="27" max="27" width="3.125" style="465" customWidth="1"/>
    <col min="28" max="28" width="5.75390625" style="465" customWidth="1"/>
    <col min="29" max="29" width="3.125" style="465" customWidth="1"/>
    <col min="30" max="30" width="5.75390625" style="465" customWidth="1"/>
    <col min="31" max="31" width="4.625" style="2" customWidth="1"/>
    <col min="32" max="32" width="5.375" style="2" customWidth="1"/>
    <col min="33" max="33" width="4.25390625" style="465" customWidth="1"/>
    <col min="34" max="34" width="4.875" style="465" customWidth="1"/>
    <col min="35" max="35" width="5.125" style="465" customWidth="1"/>
    <col min="36" max="36" width="5.75390625" style="465" customWidth="1"/>
    <col min="37" max="44" width="4.25390625" style="465" customWidth="1"/>
    <col min="45" max="46" width="3.25390625" style="465" customWidth="1"/>
    <col min="47" max="47" width="5.00390625" style="465" customWidth="1"/>
    <col min="48" max="50" width="5.625" style="465" customWidth="1"/>
    <col min="51" max="51" width="4.125" style="2" customWidth="1"/>
    <col min="52" max="52" width="7.625" style="2" customWidth="1"/>
    <col min="53" max="53" width="3.25390625" style="465" customWidth="1"/>
    <col min="54" max="54" width="4.625" style="465" customWidth="1"/>
    <col min="55" max="55" width="7.25390625" style="467" customWidth="1"/>
    <col min="56" max="56" width="5.625" style="468" customWidth="1"/>
    <col min="57" max="16384" width="9.125" style="465" customWidth="1"/>
  </cols>
  <sheetData>
    <row r="1" spans="46:48" ht="12.75">
      <c r="AT1" s="465" t="s">
        <v>80</v>
      </c>
      <c r="AU1" s="2"/>
      <c r="AV1" s="2"/>
    </row>
    <row r="2" spans="44:48" ht="12.75">
      <c r="AR2" s="2" t="s">
        <v>155</v>
      </c>
      <c r="AU2" s="2"/>
      <c r="AV2" s="2"/>
    </row>
    <row r="3" spans="44:48" ht="12.75">
      <c r="AR3" s="99" t="s">
        <v>201</v>
      </c>
      <c r="AU3" s="2"/>
      <c r="AV3" s="2"/>
    </row>
    <row r="4" spans="1:52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469"/>
      <c r="L4" s="251"/>
      <c r="M4" s="470"/>
      <c r="N4" s="251"/>
      <c r="O4" s="470"/>
      <c r="P4" s="251"/>
      <c r="Q4" s="470"/>
      <c r="R4" s="251"/>
      <c r="S4" s="24"/>
      <c r="T4" s="721" t="s">
        <v>77</v>
      </c>
      <c r="U4" s="721"/>
      <c r="V4" s="721"/>
      <c r="W4" s="721"/>
      <c r="X4" s="721"/>
      <c r="Y4" s="721"/>
      <c r="Z4" s="721"/>
      <c r="AA4" s="721"/>
      <c r="AB4" s="721"/>
      <c r="AC4" s="251"/>
      <c r="AD4" s="251"/>
      <c r="AE4" s="251"/>
      <c r="AF4" s="24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4"/>
      <c r="AZ4" s="24"/>
    </row>
    <row r="5" spans="1:52" ht="12.75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469"/>
      <c r="L5" s="251"/>
      <c r="M5" s="470"/>
      <c r="N5" s="251"/>
      <c r="O5" s="470"/>
      <c r="P5" s="251"/>
      <c r="Q5" s="470"/>
      <c r="R5" s="251"/>
      <c r="S5" s="24"/>
      <c r="T5" s="721" t="s">
        <v>200</v>
      </c>
      <c r="U5" s="721"/>
      <c r="V5" s="721"/>
      <c r="W5" s="721"/>
      <c r="X5" s="721"/>
      <c r="Y5" s="721"/>
      <c r="Z5" s="721"/>
      <c r="AA5" s="721"/>
      <c r="AB5" s="721"/>
      <c r="AC5" s="721"/>
      <c r="AD5" s="251"/>
      <c r="AE5" s="251"/>
      <c r="AF5" s="24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4"/>
      <c r="AZ5" s="24"/>
    </row>
    <row r="6" spans="1:52" ht="12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470"/>
      <c r="L6" s="251"/>
      <c r="M6" s="470"/>
      <c r="N6" s="251"/>
      <c r="O6" s="470"/>
      <c r="P6" s="251"/>
      <c r="Q6" s="470"/>
      <c r="R6" s="251"/>
      <c r="S6" s="24"/>
      <c r="T6" s="24"/>
      <c r="U6" s="471"/>
      <c r="V6" s="251"/>
      <c r="W6" s="470"/>
      <c r="X6" s="251"/>
      <c r="Y6" s="470"/>
      <c r="Z6" s="251"/>
      <c r="AA6" s="251"/>
      <c r="AB6" s="251"/>
      <c r="AC6" s="251"/>
      <c r="AD6" s="251"/>
      <c r="AE6" s="251"/>
      <c r="AF6" s="24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4"/>
      <c r="AZ6" s="24"/>
    </row>
    <row r="7" spans="1:78" s="587" customFormat="1" ht="20.25" customHeight="1">
      <c r="A7" s="683" t="s">
        <v>0</v>
      </c>
      <c r="B7" s="718" t="s">
        <v>158</v>
      </c>
      <c r="C7" s="719" t="s">
        <v>64</v>
      </c>
      <c r="D7" s="719"/>
      <c r="E7" s="719" t="s">
        <v>152</v>
      </c>
      <c r="F7" s="719"/>
      <c r="G7" s="719" t="s">
        <v>151</v>
      </c>
      <c r="H7" s="719"/>
      <c r="I7" s="719" t="s">
        <v>48</v>
      </c>
      <c r="J7" s="719"/>
      <c r="K7" s="717" t="s">
        <v>3</v>
      </c>
      <c r="L7" s="717"/>
      <c r="M7" s="717" t="s">
        <v>4</v>
      </c>
      <c r="N7" s="717"/>
      <c r="O7" s="717" t="s">
        <v>6</v>
      </c>
      <c r="P7" s="717"/>
      <c r="Q7" s="717" t="s">
        <v>5</v>
      </c>
      <c r="R7" s="717"/>
      <c r="S7" s="720" t="s">
        <v>7</v>
      </c>
      <c r="T7" s="720"/>
      <c r="U7" s="453" t="s">
        <v>33</v>
      </c>
      <c r="V7" s="454"/>
      <c r="W7" s="455" t="s">
        <v>39</v>
      </c>
      <c r="X7" s="454"/>
      <c r="Y7" s="455" t="s">
        <v>40</v>
      </c>
      <c r="Z7" s="454"/>
      <c r="AA7" s="454" t="s">
        <v>34</v>
      </c>
      <c r="AB7" s="454"/>
      <c r="AC7" s="454" t="s">
        <v>35</v>
      </c>
      <c r="AD7" s="454"/>
      <c r="AE7" s="446" t="s">
        <v>36</v>
      </c>
      <c r="AF7" s="446"/>
      <c r="AG7" s="694" t="s">
        <v>43</v>
      </c>
      <c r="AH7" s="694"/>
      <c r="AI7" s="694"/>
      <c r="AJ7" s="694"/>
      <c r="AK7" s="694" t="s">
        <v>42</v>
      </c>
      <c r="AL7" s="694"/>
      <c r="AM7" s="694"/>
      <c r="AN7" s="694"/>
      <c r="AO7" s="694" t="s">
        <v>41</v>
      </c>
      <c r="AP7" s="694"/>
      <c r="AQ7" s="694"/>
      <c r="AR7" s="694"/>
      <c r="AS7" s="720" t="s">
        <v>37</v>
      </c>
      <c r="AT7" s="720"/>
      <c r="AU7" s="720"/>
      <c r="AV7" s="720"/>
      <c r="AW7" s="720" t="s">
        <v>187</v>
      </c>
      <c r="AX7" s="720"/>
      <c r="AY7" s="447" t="s">
        <v>38</v>
      </c>
      <c r="AZ7" s="447"/>
      <c r="BA7" s="700" t="s">
        <v>69</v>
      </c>
      <c r="BB7" s="700"/>
      <c r="BC7" s="722" t="s">
        <v>84</v>
      </c>
      <c r="BD7" s="723" t="s">
        <v>100</v>
      </c>
      <c r="BE7" s="586"/>
      <c r="BF7" s="586"/>
      <c r="BG7" s="586"/>
      <c r="BH7" s="586"/>
      <c r="BI7" s="586"/>
      <c r="BJ7" s="586"/>
      <c r="BK7" s="586"/>
      <c r="BL7" s="586"/>
      <c r="BM7" s="586"/>
      <c r="BN7" s="586"/>
      <c r="BO7" s="586"/>
      <c r="BP7" s="586"/>
      <c r="BQ7" s="586"/>
      <c r="BR7" s="586"/>
      <c r="BS7" s="586"/>
      <c r="BT7" s="586"/>
      <c r="BU7" s="586"/>
      <c r="BV7" s="586"/>
      <c r="BW7" s="586"/>
      <c r="BX7" s="586"/>
      <c r="BY7" s="586"/>
      <c r="BZ7" s="586"/>
    </row>
    <row r="8" spans="1:78" s="472" customFormat="1" ht="124.5">
      <c r="A8" s="683"/>
      <c r="B8" s="718"/>
      <c r="C8" s="473" t="s">
        <v>50</v>
      </c>
      <c r="D8" s="473" t="s">
        <v>49</v>
      </c>
      <c r="E8" s="473" t="s">
        <v>50</v>
      </c>
      <c r="F8" s="473" t="s">
        <v>49</v>
      </c>
      <c r="G8" s="473" t="s">
        <v>50</v>
      </c>
      <c r="H8" s="473" t="s">
        <v>49</v>
      </c>
      <c r="I8" s="473" t="s">
        <v>50</v>
      </c>
      <c r="J8" s="473" t="s">
        <v>49</v>
      </c>
      <c r="K8" s="474" t="s">
        <v>1</v>
      </c>
      <c r="L8" s="475" t="s">
        <v>2</v>
      </c>
      <c r="M8" s="474" t="s">
        <v>1</v>
      </c>
      <c r="N8" s="475" t="s">
        <v>2</v>
      </c>
      <c r="O8" s="474" t="s">
        <v>1</v>
      </c>
      <c r="P8" s="475" t="s">
        <v>2</v>
      </c>
      <c r="Q8" s="474" t="s">
        <v>1</v>
      </c>
      <c r="R8" s="475" t="s">
        <v>2</v>
      </c>
      <c r="S8" s="476" t="s">
        <v>1</v>
      </c>
      <c r="T8" s="476" t="s">
        <v>2</v>
      </c>
      <c r="U8" s="474" t="s">
        <v>1</v>
      </c>
      <c r="V8" s="475" t="s">
        <v>2</v>
      </c>
      <c r="W8" s="474" t="s">
        <v>1</v>
      </c>
      <c r="X8" s="475" t="s">
        <v>2</v>
      </c>
      <c r="Y8" s="474" t="s">
        <v>1</v>
      </c>
      <c r="Z8" s="475" t="s">
        <v>2</v>
      </c>
      <c r="AA8" s="475" t="s">
        <v>1</v>
      </c>
      <c r="AB8" s="475" t="s">
        <v>2</v>
      </c>
      <c r="AC8" s="475" t="s">
        <v>1</v>
      </c>
      <c r="AD8" s="475" t="s">
        <v>2</v>
      </c>
      <c r="AE8" s="476" t="s">
        <v>1</v>
      </c>
      <c r="AF8" s="476" t="s">
        <v>2</v>
      </c>
      <c r="AG8" s="477" t="s">
        <v>159</v>
      </c>
      <c r="AH8" s="477" t="s">
        <v>160</v>
      </c>
      <c r="AI8" s="477" t="s">
        <v>161</v>
      </c>
      <c r="AJ8" s="477" t="s">
        <v>162</v>
      </c>
      <c r="AK8" s="477" t="s">
        <v>159</v>
      </c>
      <c r="AL8" s="477" t="s">
        <v>160</v>
      </c>
      <c r="AM8" s="477" t="s">
        <v>161</v>
      </c>
      <c r="AN8" s="477" t="s">
        <v>162</v>
      </c>
      <c r="AO8" s="477" t="s">
        <v>159</v>
      </c>
      <c r="AP8" s="477" t="s">
        <v>160</v>
      </c>
      <c r="AQ8" s="477" t="s">
        <v>161</v>
      </c>
      <c r="AR8" s="477" t="s">
        <v>162</v>
      </c>
      <c r="AS8" s="478" t="s">
        <v>159</v>
      </c>
      <c r="AT8" s="478" t="s">
        <v>160</v>
      </c>
      <c r="AU8" s="478" t="s">
        <v>161</v>
      </c>
      <c r="AV8" s="478" t="s">
        <v>162</v>
      </c>
      <c r="AW8" s="478" t="s">
        <v>188</v>
      </c>
      <c r="AX8" s="478" t="s">
        <v>189</v>
      </c>
      <c r="AY8" s="479" t="s">
        <v>1</v>
      </c>
      <c r="AZ8" s="479" t="s">
        <v>2</v>
      </c>
      <c r="BA8" s="480" t="s">
        <v>67</v>
      </c>
      <c r="BB8" s="480" t="s">
        <v>68</v>
      </c>
      <c r="BC8" s="722"/>
      <c r="BD8" s="723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</row>
    <row r="9" spans="1:78" s="52" customFormat="1" ht="12" customHeight="1">
      <c r="A9" s="481">
        <v>1</v>
      </c>
      <c r="B9" s="481">
        <v>2</v>
      </c>
      <c r="C9" s="482">
        <v>3</v>
      </c>
      <c r="D9" s="482">
        <v>4</v>
      </c>
      <c r="E9" s="482">
        <v>5</v>
      </c>
      <c r="F9" s="482">
        <v>6</v>
      </c>
      <c r="G9" s="482">
        <v>7</v>
      </c>
      <c r="H9" s="482">
        <v>8</v>
      </c>
      <c r="I9" s="482">
        <v>9</v>
      </c>
      <c r="J9" s="482">
        <v>10</v>
      </c>
      <c r="K9" s="481">
        <v>11</v>
      </c>
      <c r="L9" s="481">
        <v>12</v>
      </c>
      <c r="M9" s="481">
        <v>13</v>
      </c>
      <c r="N9" s="481">
        <v>14</v>
      </c>
      <c r="O9" s="481">
        <v>15</v>
      </c>
      <c r="P9" s="481">
        <v>16</v>
      </c>
      <c r="Q9" s="481">
        <v>17</v>
      </c>
      <c r="R9" s="481">
        <v>18</v>
      </c>
      <c r="S9" s="483">
        <v>19</v>
      </c>
      <c r="T9" s="483">
        <v>20</v>
      </c>
      <c r="U9" s="481">
        <v>21</v>
      </c>
      <c r="V9" s="481">
        <v>22</v>
      </c>
      <c r="W9" s="481">
        <v>23</v>
      </c>
      <c r="X9" s="481">
        <v>24</v>
      </c>
      <c r="Y9" s="481">
        <v>25</v>
      </c>
      <c r="Z9" s="481">
        <v>26</v>
      </c>
      <c r="AA9" s="481">
        <v>27</v>
      </c>
      <c r="AB9" s="481">
        <v>28</v>
      </c>
      <c r="AC9" s="481">
        <v>29</v>
      </c>
      <c r="AD9" s="481">
        <v>30</v>
      </c>
      <c r="AE9" s="483">
        <v>31</v>
      </c>
      <c r="AF9" s="483">
        <v>32</v>
      </c>
      <c r="AG9" s="481">
        <v>35</v>
      </c>
      <c r="AH9" s="481">
        <v>36</v>
      </c>
      <c r="AI9" s="481">
        <v>37</v>
      </c>
      <c r="AJ9" s="481">
        <v>38</v>
      </c>
      <c r="AK9" s="481">
        <v>39</v>
      </c>
      <c r="AL9" s="481">
        <v>40</v>
      </c>
      <c r="AM9" s="481">
        <v>41</v>
      </c>
      <c r="AN9" s="481">
        <v>42</v>
      </c>
      <c r="AO9" s="481">
        <v>43</v>
      </c>
      <c r="AP9" s="481">
        <v>44</v>
      </c>
      <c r="AQ9" s="481">
        <v>45</v>
      </c>
      <c r="AR9" s="481">
        <v>46</v>
      </c>
      <c r="AS9" s="483">
        <v>47</v>
      </c>
      <c r="AT9" s="483">
        <v>48</v>
      </c>
      <c r="AU9" s="483">
        <v>49</v>
      </c>
      <c r="AV9" s="483">
        <v>50</v>
      </c>
      <c r="AW9" s="483"/>
      <c r="AX9" s="483"/>
      <c r="AY9" s="484">
        <v>51</v>
      </c>
      <c r="AZ9" s="484">
        <v>52</v>
      </c>
      <c r="BA9" s="481">
        <v>53</v>
      </c>
      <c r="BB9" s="481">
        <v>54</v>
      </c>
      <c r="BC9" s="481">
        <v>55</v>
      </c>
      <c r="BD9" s="481">
        <v>56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</row>
    <row r="10" spans="1:78" s="472" customFormat="1" ht="13.5" customHeight="1">
      <c r="A10" s="318"/>
      <c r="B10" s="318"/>
      <c r="C10" s="485"/>
      <c r="D10" s="485"/>
      <c r="E10" s="486"/>
      <c r="F10" s="486"/>
      <c r="G10" s="486"/>
      <c r="H10" s="486"/>
      <c r="I10" s="486"/>
      <c r="J10" s="486"/>
      <c r="K10" s="487"/>
      <c r="L10" s="488"/>
      <c r="M10" s="487"/>
      <c r="N10" s="488"/>
      <c r="O10" s="487"/>
      <c r="P10" s="488"/>
      <c r="Q10" s="487"/>
      <c r="R10" s="488"/>
      <c r="S10" s="323" t="s">
        <v>44</v>
      </c>
      <c r="T10" s="324"/>
      <c r="U10" s="325"/>
      <c r="V10" s="326"/>
      <c r="W10" s="489"/>
      <c r="X10" s="490"/>
      <c r="Y10" s="487"/>
      <c r="Z10" s="488"/>
      <c r="AA10" s="488"/>
      <c r="AB10" s="488"/>
      <c r="AC10" s="488"/>
      <c r="AD10" s="488"/>
      <c r="AE10" s="491"/>
      <c r="AF10" s="491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92"/>
      <c r="AT10" s="492"/>
      <c r="AU10" s="492"/>
      <c r="AV10" s="492"/>
      <c r="AW10" s="492"/>
      <c r="AX10" s="492"/>
      <c r="AY10" s="430"/>
      <c r="AZ10" s="430"/>
      <c r="BA10" s="318"/>
      <c r="BB10" s="318"/>
      <c r="BC10" s="493"/>
      <c r="BD10" s="494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</row>
    <row r="11" spans="1:78" s="472" customFormat="1" ht="13.5">
      <c r="A11" s="318">
        <v>1</v>
      </c>
      <c r="B11" s="431" t="s">
        <v>8</v>
      </c>
      <c r="C11" s="495"/>
      <c r="D11" s="495"/>
      <c r="E11" s="486"/>
      <c r="F11" s="486"/>
      <c r="G11" s="486"/>
      <c r="H11" s="486"/>
      <c r="I11" s="486"/>
      <c r="J11" s="486"/>
      <c r="K11" s="461">
        <v>3</v>
      </c>
      <c r="L11" s="462">
        <v>90</v>
      </c>
      <c r="M11" s="461">
        <v>3</v>
      </c>
      <c r="N11" s="462">
        <v>97</v>
      </c>
      <c r="O11" s="461">
        <v>3</v>
      </c>
      <c r="P11" s="462">
        <v>89</v>
      </c>
      <c r="Q11" s="463">
        <v>3</v>
      </c>
      <c r="R11" s="464">
        <v>88</v>
      </c>
      <c r="S11" s="496">
        <f aca="true" t="shared" si="0" ref="S11:T22">K11+M11+O11+Q11</f>
        <v>12</v>
      </c>
      <c r="T11" s="497">
        <f t="shared" si="0"/>
        <v>364</v>
      </c>
      <c r="U11" s="460">
        <v>4</v>
      </c>
      <c r="V11" s="460">
        <v>103</v>
      </c>
      <c r="W11" s="463">
        <v>3</v>
      </c>
      <c r="X11" s="464">
        <v>78</v>
      </c>
      <c r="Y11" s="463">
        <v>3</v>
      </c>
      <c r="Z11" s="464">
        <v>91</v>
      </c>
      <c r="AA11" s="464">
        <v>4</v>
      </c>
      <c r="AB11" s="464">
        <v>97</v>
      </c>
      <c r="AC11" s="464">
        <v>2</v>
      </c>
      <c r="AD11" s="464">
        <v>57</v>
      </c>
      <c r="AE11" s="497">
        <f>U11+W11+Y11+AA11+AC11</f>
        <v>16</v>
      </c>
      <c r="AF11" s="497">
        <f>V11+X11+Z11+AB11+AD11</f>
        <v>426</v>
      </c>
      <c r="AG11" s="318">
        <v>2</v>
      </c>
      <c r="AH11" s="318">
        <v>1</v>
      </c>
      <c r="AI11" s="318">
        <v>49</v>
      </c>
      <c r="AJ11" s="318">
        <v>29</v>
      </c>
      <c r="AK11" s="318">
        <v>2</v>
      </c>
      <c r="AL11" s="318">
        <v>2</v>
      </c>
      <c r="AM11" s="318">
        <v>38</v>
      </c>
      <c r="AN11" s="318">
        <v>61</v>
      </c>
      <c r="AO11" s="318">
        <v>2</v>
      </c>
      <c r="AP11" s="318">
        <v>1</v>
      </c>
      <c r="AQ11" s="318">
        <v>24</v>
      </c>
      <c r="AR11" s="318">
        <v>31</v>
      </c>
      <c r="AS11" s="497">
        <f>AG11+AK11+AO11</f>
        <v>6</v>
      </c>
      <c r="AT11" s="497">
        <f>AH11+AL11+AP11</f>
        <v>4</v>
      </c>
      <c r="AU11" s="497">
        <f>AI11+AM11+AQ11</f>
        <v>111</v>
      </c>
      <c r="AV11" s="497">
        <f>AJ11+AN11+AR11</f>
        <v>121</v>
      </c>
      <c r="AW11" s="497">
        <f>AS11+AT11</f>
        <v>10</v>
      </c>
      <c r="AX11" s="497">
        <f>AU11+AV11</f>
        <v>232</v>
      </c>
      <c r="AY11" s="498">
        <f>S11+AE11+AW11</f>
        <v>38</v>
      </c>
      <c r="AZ11" s="498">
        <f>T11+AF11+AX11</f>
        <v>1022</v>
      </c>
      <c r="BA11" s="499">
        <f>C11+E11+G11+I11</f>
        <v>0</v>
      </c>
      <c r="BB11" s="499">
        <f>D11+F11+H11+J11</f>
        <v>0</v>
      </c>
      <c r="BC11" s="493">
        <f>AZ11/AY11</f>
        <v>26.894736842105264</v>
      </c>
      <c r="BD11" s="494">
        <f>(T11*0.75)+(AF11*1)+((AV11+AU11)*1.22)</f>
        <v>982.04</v>
      </c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</row>
    <row r="12" spans="1:78" s="472" customFormat="1" ht="13.5">
      <c r="A12" s="318">
        <v>2</v>
      </c>
      <c r="B12" s="431" t="s">
        <v>9</v>
      </c>
      <c r="C12" s="495"/>
      <c r="D12" s="495"/>
      <c r="E12" s="495"/>
      <c r="F12" s="495"/>
      <c r="G12" s="495"/>
      <c r="H12" s="495"/>
      <c r="I12" s="495"/>
      <c r="J12" s="495"/>
      <c r="K12" s="485">
        <v>2</v>
      </c>
      <c r="L12" s="318">
        <v>60</v>
      </c>
      <c r="M12" s="485">
        <v>3</v>
      </c>
      <c r="N12" s="318">
        <v>82</v>
      </c>
      <c r="O12" s="485">
        <v>2</v>
      </c>
      <c r="P12" s="318">
        <v>61</v>
      </c>
      <c r="Q12" s="485">
        <v>2</v>
      </c>
      <c r="R12" s="318">
        <v>67</v>
      </c>
      <c r="S12" s="496">
        <f t="shared" si="0"/>
        <v>9</v>
      </c>
      <c r="T12" s="497">
        <f t="shared" si="0"/>
        <v>270</v>
      </c>
      <c r="U12" s="485">
        <v>2</v>
      </c>
      <c r="V12" s="318">
        <v>56</v>
      </c>
      <c r="W12" s="485">
        <v>3</v>
      </c>
      <c r="X12" s="318">
        <v>67</v>
      </c>
      <c r="Y12" s="485">
        <v>2</v>
      </c>
      <c r="Z12" s="318">
        <v>54</v>
      </c>
      <c r="AA12" s="318">
        <v>2</v>
      </c>
      <c r="AB12" s="318">
        <v>53</v>
      </c>
      <c r="AC12" s="318">
        <v>2</v>
      </c>
      <c r="AD12" s="318">
        <v>55</v>
      </c>
      <c r="AE12" s="497">
        <f aca="true" t="shared" si="1" ref="AE12:AF22">U12+W12+Y12+AA12+AC12</f>
        <v>11</v>
      </c>
      <c r="AF12" s="497">
        <f t="shared" si="1"/>
        <v>285</v>
      </c>
      <c r="AG12" s="318">
        <v>1</v>
      </c>
      <c r="AH12" s="318">
        <v>2</v>
      </c>
      <c r="AI12" s="318">
        <v>25</v>
      </c>
      <c r="AJ12" s="318">
        <v>50</v>
      </c>
      <c r="AK12" s="318">
        <v>1</v>
      </c>
      <c r="AL12" s="318">
        <v>1</v>
      </c>
      <c r="AM12" s="318">
        <v>27</v>
      </c>
      <c r="AN12" s="318">
        <v>32</v>
      </c>
      <c r="AO12" s="318">
        <v>1</v>
      </c>
      <c r="AP12" s="318">
        <v>2</v>
      </c>
      <c r="AQ12" s="318">
        <v>22</v>
      </c>
      <c r="AR12" s="318">
        <v>48</v>
      </c>
      <c r="AS12" s="497">
        <f aca="true" t="shared" si="2" ref="AS12:AV22">AG12+AK12+AO12</f>
        <v>3</v>
      </c>
      <c r="AT12" s="497">
        <f t="shared" si="2"/>
        <v>5</v>
      </c>
      <c r="AU12" s="497">
        <f t="shared" si="2"/>
        <v>74</v>
      </c>
      <c r="AV12" s="497">
        <f t="shared" si="2"/>
        <v>130</v>
      </c>
      <c r="AW12" s="497">
        <f aca="true" t="shared" si="3" ref="AW12:AW22">AS12+AT12</f>
        <v>8</v>
      </c>
      <c r="AX12" s="497">
        <f aca="true" t="shared" si="4" ref="AX12:AX22">AU12+AV12</f>
        <v>204</v>
      </c>
      <c r="AY12" s="498">
        <f aca="true" t="shared" si="5" ref="AY12:AZ22">S12+AE12+AW12</f>
        <v>28</v>
      </c>
      <c r="AZ12" s="498">
        <f t="shared" si="5"/>
        <v>759</v>
      </c>
      <c r="BA12" s="499">
        <f aca="true" t="shared" si="6" ref="BA12:BB22">C12+E12+G12+I12</f>
        <v>0</v>
      </c>
      <c r="BB12" s="499">
        <f t="shared" si="6"/>
        <v>0</v>
      </c>
      <c r="BC12" s="493">
        <f aca="true" t="shared" si="7" ref="BC12:BC23">AZ12/AY12</f>
        <v>27.107142857142858</v>
      </c>
      <c r="BD12" s="494">
        <f aca="true" t="shared" si="8" ref="BD12:BD23">(T12*0.75)+(AF12*1)+((AV12+AU12)*1.22)</f>
        <v>736.38</v>
      </c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</row>
    <row r="13" spans="1:78" s="472" customFormat="1" ht="25.5">
      <c r="A13" s="318">
        <v>3</v>
      </c>
      <c r="B13" s="431" t="s">
        <v>163</v>
      </c>
      <c r="C13" s="495"/>
      <c r="D13" s="495"/>
      <c r="E13" s="486"/>
      <c r="F13" s="486"/>
      <c r="G13" s="486"/>
      <c r="H13" s="486"/>
      <c r="I13" s="486"/>
      <c r="J13" s="486"/>
      <c r="K13" s="485">
        <v>1</v>
      </c>
      <c r="L13" s="318">
        <v>15</v>
      </c>
      <c r="M13" s="485"/>
      <c r="N13" s="318"/>
      <c r="O13" s="485">
        <v>1</v>
      </c>
      <c r="P13" s="318">
        <v>14</v>
      </c>
      <c r="Q13" s="485"/>
      <c r="R13" s="318"/>
      <c r="S13" s="496">
        <f t="shared" si="0"/>
        <v>2</v>
      </c>
      <c r="T13" s="497">
        <f t="shared" si="0"/>
        <v>29</v>
      </c>
      <c r="U13" s="485">
        <v>1</v>
      </c>
      <c r="V13" s="318">
        <v>15</v>
      </c>
      <c r="W13" s="485"/>
      <c r="X13" s="318"/>
      <c r="Y13" s="485">
        <v>1</v>
      </c>
      <c r="Z13" s="318">
        <v>20</v>
      </c>
      <c r="AA13" s="318"/>
      <c r="AB13" s="318"/>
      <c r="AC13" s="318">
        <v>1</v>
      </c>
      <c r="AD13" s="318">
        <v>14</v>
      </c>
      <c r="AE13" s="497">
        <f t="shared" si="1"/>
        <v>3</v>
      </c>
      <c r="AF13" s="497">
        <f t="shared" si="1"/>
        <v>49</v>
      </c>
      <c r="AG13" s="318"/>
      <c r="AH13" s="318">
        <v>1</v>
      </c>
      <c r="AI13" s="318"/>
      <c r="AJ13" s="318">
        <v>20</v>
      </c>
      <c r="AK13" s="318"/>
      <c r="AL13" s="318">
        <v>1</v>
      </c>
      <c r="AM13" s="318"/>
      <c r="AN13" s="318">
        <v>12</v>
      </c>
      <c r="AO13" s="318"/>
      <c r="AP13" s="318"/>
      <c r="AQ13" s="318"/>
      <c r="AR13" s="318"/>
      <c r="AS13" s="497">
        <f t="shared" si="2"/>
        <v>0</v>
      </c>
      <c r="AT13" s="497">
        <f t="shared" si="2"/>
        <v>2</v>
      </c>
      <c r="AU13" s="497">
        <f t="shared" si="2"/>
        <v>0</v>
      </c>
      <c r="AV13" s="497">
        <f t="shared" si="2"/>
        <v>32</v>
      </c>
      <c r="AW13" s="497">
        <f t="shared" si="3"/>
        <v>2</v>
      </c>
      <c r="AX13" s="497">
        <f t="shared" si="4"/>
        <v>32</v>
      </c>
      <c r="AY13" s="498">
        <f t="shared" si="5"/>
        <v>7</v>
      </c>
      <c r="AZ13" s="498">
        <f t="shared" si="5"/>
        <v>110</v>
      </c>
      <c r="BA13" s="499">
        <f t="shared" si="6"/>
        <v>0</v>
      </c>
      <c r="BB13" s="499">
        <f t="shared" si="6"/>
        <v>0</v>
      </c>
      <c r="BC13" s="493">
        <f t="shared" si="7"/>
        <v>15.714285714285714</v>
      </c>
      <c r="BD13" s="494">
        <f>(T13*0.75)+(AF13*1)+((AV13+AU13)*1.22)</f>
        <v>109.78999999999999</v>
      </c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</row>
    <row r="14" spans="1:78" s="472" customFormat="1" ht="13.5">
      <c r="A14" s="318">
        <v>4</v>
      </c>
      <c r="B14" s="431" t="s">
        <v>88</v>
      </c>
      <c r="C14" s="495"/>
      <c r="D14" s="495"/>
      <c r="E14" s="486"/>
      <c r="F14" s="486"/>
      <c r="G14" s="486"/>
      <c r="H14" s="486"/>
      <c r="I14" s="486"/>
      <c r="J14" s="486"/>
      <c r="K14" s="485">
        <v>3</v>
      </c>
      <c r="L14" s="318">
        <v>76</v>
      </c>
      <c r="M14" s="485">
        <v>2</v>
      </c>
      <c r="N14" s="318">
        <v>55</v>
      </c>
      <c r="O14" s="485">
        <v>2</v>
      </c>
      <c r="P14" s="318">
        <v>55</v>
      </c>
      <c r="Q14" s="485">
        <v>2</v>
      </c>
      <c r="R14" s="318">
        <v>53</v>
      </c>
      <c r="S14" s="496">
        <f t="shared" si="0"/>
        <v>9</v>
      </c>
      <c r="T14" s="497">
        <f t="shared" si="0"/>
        <v>239</v>
      </c>
      <c r="U14" s="485">
        <v>3</v>
      </c>
      <c r="V14" s="318">
        <v>70</v>
      </c>
      <c r="W14" s="485">
        <v>3</v>
      </c>
      <c r="X14" s="318">
        <v>76</v>
      </c>
      <c r="Y14" s="485">
        <v>3</v>
      </c>
      <c r="Z14" s="318">
        <v>77</v>
      </c>
      <c r="AA14" s="318">
        <v>2</v>
      </c>
      <c r="AB14" s="318">
        <v>41</v>
      </c>
      <c r="AC14" s="318">
        <v>2</v>
      </c>
      <c r="AD14" s="318">
        <v>60</v>
      </c>
      <c r="AE14" s="497">
        <f t="shared" si="1"/>
        <v>13</v>
      </c>
      <c r="AF14" s="497">
        <f t="shared" si="1"/>
        <v>324</v>
      </c>
      <c r="AG14" s="318">
        <v>1</v>
      </c>
      <c r="AH14" s="318">
        <v>1</v>
      </c>
      <c r="AI14" s="318">
        <v>22</v>
      </c>
      <c r="AJ14" s="318">
        <v>22</v>
      </c>
      <c r="AK14" s="318">
        <v>1</v>
      </c>
      <c r="AL14" s="318">
        <v>1</v>
      </c>
      <c r="AM14" s="318">
        <v>22</v>
      </c>
      <c r="AN14" s="318">
        <v>31</v>
      </c>
      <c r="AO14" s="318">
        <v>1</v>
      </c>
      <c r="AP14" s="318">
        <v>1</v>
      </c>
      <c r="AQ14" s="318">
        <v>17</v>
      </c>
      <c r="AR14" s="318">
        <v>22</v>
      </c>
      <c r="AS14" s="497">
        <f t="shared" si="2"/>
        <v>3</v>
      </c>
      <c r="AT14" s="497">
        <f t="shared" si="2"/>
        <v>3</v>
      </c>
      <c r="AU14" s="497">
        <f t="shared" si="2"/>
        <v>61</v>
      </c>
      <c r="AV14" s="497">
        <f t="shared" si="2"/>
        <v>75</v>
      </c>
      <c r="AW14" s="497">
        <f t="shared" si="3"/>
        <v>6</v>
      </c>
      <c r="AX14" s="497">
        <f t="shared" si="4"/>
        <v>136</v>
      </c>
      <c r="AY14" s="498">
        <f>S14+AE14+AW14</f>
        <v>28</v>
      </c>
      <c r="AZ14" s="498">
        <f t="shared" si="5"/>
        <v>699</v>
      </c>
      <c r="BA14" s="499">
        <f t="shared" si="6"/>
        <v>0</v>
      </c>
      <c r="BB14" s="499">
        <f t="shared" si="6"/>
        <v>0</v>
      </c>
      <c r="BC14" s="493">
        <f t="shared" si="7"/>
        <v>24.964285714285715</v>
      </c>
      <c r="BD14" s="494">
        <f t="shared" si="8"/>
        <v>669.17</v>
      </c>
      <c r="BE14" s="500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</row>
    <row r="15" spans="1:78" s="472" customFormat="1" ht="13.5">
      <c r="A15" s="501">
        <v>5</v>
      </c>
      <c r="B15" s="432" t="s">
        <v>90</v>
      </c>
      <c r="C15" s="495"/>
      <c r="D15" s="495"/>
      <c r="E15" s="486"/>
      <c r="F15" s="486"/>
      <c r="G15" s="486"/>
      <c r="H15" s="486"/>
      <c r="I15" s="486"/>
      <c r="J15" s="486"/>
      <c r="K15" s="502">
        <f>K16+K17</f>
        <v>2</v>
      </c>
      <c r="L15" s="502">
        <f aca="true" t="shared" si="9" ref="L15:R15">L16+L17</f>
        <v>32</v>
      </c>
      <c r="M15" s="502">
        <f t="shared" si="9"/>
        <v>2</v>
      </c>
      <c r="N15" s="502">
        <f t="shared" si="9"/>
        <v>41</v>
      </c>
      <c r="O15" s="502">
        <f t="shared" si="9"/>
        <v>1</v>
      </c>
      <c r="P15" s="502">
        <f t="shared" si="9"/>
        <v>16</v>
      </c>
      <c r="Q15" s="502">
        <f t="shared" si="9"/>
        <v>2</v>
      </c>
      <c r="R15" s="502">
        <f t="shared" si="9"/>
        <v>42</v>
      </c>
      <c r="S15" s="496">
        <f t="shared" si="0"/>
        <v>7</v>
      </c>
      <c r="T15" s="497">
        <f t="shared" si="0"/>
        <v>131</v>
      </c>
      <c r="U15" s="502">
        <f>U16+U17</f>
        <v>2</v>
      </c>
      <c r="V15" s="502">
        <f aca="true" t="shared" si="10" ref="V15:AD15">V16+V17</f>
        <v>42</v>
      </c>
      <c r="W15" s="502">
        <f t="shared" si="10"/>
        <v>1</v>
      </c>
      <c r="X15" s="502">
        <f t="shared" si="10"/>
        <v>27</v>
      </c>
      <c r="Y15" s="502">
        <f t="shared" si="10"/>
        <v>2</v>
      </c>
      <c r="Z15" s="502">
        <f t="shared" si="10"/>
        <v>44</v>
      </c>
      <c r="AA15" s="502">
        <f t="shared" si="10"/>
        <v>3</v>
      </c>
      <c r="AB15" s="502">
        <f t="shared" si="10"/>
        <v>48</v>
      </c>
      <c r="AC15" s="502">
        <f t="shared" si="10"/>
        <v>2</v>
      </c>
      <c r="AD15" s="502">
        <f t="shared" si="10"/>
        <v>40</v>
      </c>
      <c r="AE15" s="497">
        <f t="shared" si="1"/>
        <v>10</v>
      </c>
      <c r="AF15" s="497">
        <f t="shared" si="1"/>
        <v>201</v>
      </c>
      <c r="AG15" s="502">
        <f aca="true" t="shared" si="11" ref="AG15:AR15">AG16+AG17</f>
        <v>1</v>
      </c>
      <c r="AH15" s="502">
        <f t="shared" si="11"/>
        <v>1</v>
      </c>
      <c r="AI15" s="502">
        <f t="shared" si="11"/>
        <v>25</v>
      </c>
      <c r="AJ15" s="502">
        <f t="shared" si="11"/>
        <v>20</v>
      </c>
      <c r="AK15" s="502">
        <f t="shared" si="11"/>
        <v>0</v>
      </c>
      <c r="AL15" s="502">
        <f t="shared" si="11"/>
        <v>0</v>
      </c>
      <c r="AM15" s="502">
        <f t="shared" si="11"/>
        <v>0</v>
      </c>
      <c r="AN15" s="502">
        <f t="shared" si="11"/>
        <v>0</v>
      </c>
      <c r="AO15" s="502">
        <f t="shared" si="11"/>
        <v>0</v>
      </c>
      <c r="AP15" s="502">
        <f t="shared" si="11"/>
        <v>1</v>
      </c>
      <c r="AQ15" s="502">
        <f t="shared" si="11"/>
        <v>0</v>
      </c>
      <c r="AR15" s="502">
        <f t="shared" si="11"/>
        <v>16</v>
      </c>
      <c r="AS15" s="497">
        <f t="shared" si="2"/>
        <v>1</v>
      </c>
      <c r="AT15" s="497">
        <f t="shared" si="2"/>
        <v>2</v>
      </c>
      <c r="AU15" s="497">
        <f t="shared" si="2"/>
        <v>25</v>
      </c>
      <c r="AV15" s="497">
        <f t="shared" si="2"/>
        <v>36</v>
      </c>
      <c r="AW15" s="497">
        <f t="shared" si="3"/>
        <v>3</v>
      </c>
      <c r="AX15" s="497">
        <f t="shared" si="4"/>
        <v>61</v>
      </c>
      <c r="AY15" s="498">
        <f t="shared" si="5"/>
        <v>20</v>
      </c>
      <c r="AZ15" s="498">
        <f t="shared" si="5"/>
        <v>393</v>
      </c>
      <c r="BA15" s="503">
        <f>C15+E15+G15+I15</f>
        <v>0</v>
      </c>
      <c r="BB15" s="503">
        <f>D15+F15+H15+J15</f>
        <v>0</v>
      </c>
      <c r="BC15" s="504">
        <f t="shared" si="7"/>
        <v>19.65</v>
      </c>
      <c r="BD15" s="505">
        <f t="shared" si="8"/>
        <v>373.67</v>
      </c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</row>
    <row r="16" spans="1:78" s="472" customFormat="1" ht="18" customHeight="1">
      <c r="A16" s="506"/>
      <c r="B16" s="434" t="s">
        <v>70</v>
      </c>
      <c r="C16" s="507"/>
      <c r="D16" s="507"/>
      <c r="E16" s="508"/>
      <c r="F16" s="508"/>
      <c r="G16" s="508"/>
      <c r="H16" s="508"/>
      <c r="I16" s="508"/>
      <c r="J16" s="508"/>
      <c r="K16" s="485">
        <v>1</v>
      </c>
      <c r="L16" s="318">
        <v>15</v>
      </c>
      <c r="M16" s="485">
        <v>1</v>
      </c>
      <c r="N16" s="318">
        <v>24</v>
      </c>
      <c r="O16" s="509">
        <v>0</v>
      </c>
      <c r="P16" s="318">
        <v>0</v>
      </c>
      <c r="Q16" s="485">
        <v>1</v>
      </c>
      <c r="R16" s="318">
        <v>25</v>
      </c>
      <c r="S16" s="496">
        <f t="shared" si="0"/>
        <v>3</v>
      </c>
      <c r="T16" s="497">
        <f t="shared" si="0"/>
        <v>64</v>
      </c>
      <c r="U16" s="485">
        <v>1</v>
      </c>
      <c r="V16" s="318">
        <v>22</v>
      </c>
      <c r="W16" s="485">
        <v>0</v>
      </c>
      <c r="X16" s="318">
        <v>0</v>
      </c>
      <c r="Y16" s="485">
        <v>1</v>
      </c>
      <c r="Z16" s="318">
        <v>23</v>
      </c>
      <c r="AA16" s="318">
        <v>1</v>
      </c>
      <c r="AB16" s="318">
        <v>18</v>
      </c>
      <c r="AC16" s="318">
        <v>1</v>
      </c>
      <c r="AD16" s="318">
        <v>17</v>
      </c>
      <c r="AE16" s="497">
        <f t="shared" si="1"/>
        <v>4</v>
      </c>
      <c r="AF16" s="497">
        <f t="shared" si="1"/>
        <v>80</v>
      </c>
      <c r="AG16" s="318">
        <v>0</v>
      </c>
      <c r="AH16" s="318">
        <v>1</v>
      </c>
      <c r="AI16" s="318">
        <v>0</v>
      </c>
      <c r="AJ16" s="318">
        <v>20</v>
      </c>
      <c r="AK16" s="318"/>
      <c r="AL16" s="318"/>
      <c r="AM16" s="318"/>
      <c r="AN16" s="318"/>
      <c r="AO16" s="318">
        <v>0</v>
      </c>
      <c r="AP16" s="318">
        <v>0</v>
      </c>
      <c r="AQ16" s="318">
        <v>0</v>
      </c>
      <c r="AR16" s="318">
        <v>0</v>
      </c>
      <c r="AS16" s="497">
        <v>0</v>
      </c>
      <c r="AT16" s="497">
        <v>0</v>
      </c>
      <c r="AU16" s="497">
        <v>0</v>
      </c>
      <c r="AV16" s="497">
        <v>0</v>
      </c>
      <c r="AW16" s="497">
        <v>0</v>
      </c>
      <c r="AX16" s="497">
        <v>0</v>
      </c>
      <c r="AY16" s="498"/>
      <c r="AZ16" s="498"/>
      <c r="BA16" s="499">
        <f>C16+E16+G16+I16</f>
        <v>0</v>
      </c>
      <c r="BB16" s="499">
        <f>D16+F16+H16+J16</f>
        <v>0</v>
      </c>
      <c r="BC16" s="493"/>
      <c r="BD16" s="494">
        <f t="shared" si="8"/>
        <v>128</v>
      </c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</row>
    <row r="17" spans="1:78" s="472" customFormat="1" ht="13.5">
      <c r="A17" s="506"/>
      <c r="B17" s="435" t="s">
        <v>71</v>
      </c>
      <c r="C17" s="510"/>
      <c r="D17" s="510"/>
      <c r="E17" s="508"/>
      <c r="F17" s="508"/>
      <c r="G17" s="508"/>
      <c r="H17" s="508"/>
      <c r="I17" s="508"/>
      <c r="J17" s="508"/>
      <c r="K17" s="485">
        <v>1</v>
      </c>
      <c r="L17" s="318">
        <v>17</v>
      </c>
      <c r="M17" s="485">
        <v>1</v>
      </c>
      <c r="N17" s="318">
        <v>17</v>
      </c>
      <c r="O17" s="485">
        <v>1</v>
      </c>
      <c r="P17" s="318">
        <v>16</v>
      </c>
      <c r="Q17" s="485">
        <v>1</v>
      </c>
      <c r="R17" s="318">
        <v>17</v>
      </c>
      <c r="S17" s="496">
        <f t="shared" si="0"/>
        <v>4</v>
      </c>
      <c r="T17" s="497">
        <f t="shared" si="0"/>
        <v>67</v>
      </c>
      <c r="U17" s="485">
        <v>1</v>
      </c>
      <c r="V17" s="318">
        <v>20</v>
      </c>
      <c r="W17" s="485">
        <v>1</v>
      </c>
      <c r="X17" s="318">
        <v>27</v>
      </c>
      <c r="Y17" s="485">
        <v>1</v>
      </c>
      <c r="Z17" s="318">
        <v>21</v>
      </c>
      <c r="AA17" s="318">
        <v>2</v>
      </c>
      <c r="AB17" s="318">
        <v>30</v>
      </c>
      <c r="AC17" s="318">
        <v>1</v>
      </c>
      <c r="AD17" s="318">
        <v>23</v>
      </c>
      <c r="AE17" s="497">
        <f t="shared" si="1"/>
        <v>6</v>
      </c>
      <c r="AF17" s="497">
        <f t="shared" si="1"/>
        <v>121</v>
      </c>
      <c r="AG17" s="318">
        <v>1</v>
      </c>
      <c r="AH17" s="318">
        <v>0</v>
      </c>
      <c r="AI17" s="318">
        <v>25</v>
      </c>
      <c r="AJ17" s="318">
        <v>0</v>
      </c>
      <c r="AK17" s="318"/>
      <c r="AL17" s="318"/>
      <c r="AM17" s="318"/>
      <c r="AN17" s="318"/>
      <c r="AO17" s="318">
        <v>0</v>
      </c>
      <c r="AP17" s="318">
        <v>1</v>
      </c>
      <c r="AQ17" s="318">
        <v>0</v>
      </c>
      <c r="AR17" s="318">
        <v>16</v>
      </c>
      <c r="AS17" s="497">
        <v>0</v>
      </c>
      <c r="AT17" s="497"/>
      <c r="AU17" s="497">
        <v>0</v>
      </c>
      <c r="AV17" s="497"/>
      <c r="AW17" s="497"/>
      <c r="AX17" s="497"/>
      <c r="AY17" s="498"/>
      <c r="AZ17" s="498"/>
      <c r="BA17" s="499">
        <f t="shared" si="6"/>
        <v>0</v>
      </c>
      <c r="BB17" s="499">
        <f t="shared" si="6"/>
        <v>0</v>
      </c>
      <c r="BC17" s="493"/>
      <c r="BD17" s="494">
        <f t="shared" si="8"/>
        <v>171.25</v>
      </c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</row>
    <row r="18" spans="1:78" s="472" customFormat="1" ht="13.5">
      <c r="A18" s="318">
        <v>6</v>
      </c>
      <c r="B18" s="431" t="s">
        <v>12</v>
      </c>
      <c r="C18" s="495"/>
      <c r="D18" s="495"/>
      <c r="E18" s="486"/>
      <c r="F18" s="486"/>
      <c r="G18" s="486"/>
      <c r="H18" s="486"/>
      <c r="I18" s="486"/>
      <c r="J18" s="486"/>
      <c r="K18" s="485">
        <v>2</v>
      </c>
      <c r="L18" s="318">
        <v>47</v>
      </c>
      <c r="M18" s="485">
        <v>2</v>
      </c>
      <c r="N18" s="318">
        <v>44</v>
      </c>
      <c r="O18" s="485">
        <v>2</v>
      </c>
      <c r="P18" s="318">
        <v>60</v>
      </c>
      <c r="Q18" s="485">
        <v>2</v>
      </c>
      <c r="R18" s="318">
        <v>44</v>
      </c>
      <c r="S18" s="496">
        <f t="shared" si="0"/>
        <v>8</v>
      </c>
      <c r="T18" s="497">
        <f t="shared" si="0"/>
        <v>195</v>
      </c>
      <c r="U18" s="485">
        <v>2</v>
      </c>
      <c r="V18" s="318">
        <v>51</v>
      </c>
      <c r="W18" s="485">
        <v>2</v>
      </c>
      <c r="X18" s="318">
        <v>51</v>
      </c>
      <c r="Y18" s="485">
        <v>2</v>
      </c>
      <c r="Z18" s="318">
        <v>52</v>
      </c>
      <c r="AA18" s="318">
        <v>2</v>
      </c>
      <c r="AB18" s="318">
        <v>49</v>
      </c>
      <c r="AC18" s="318">
        <v>2</v>
      </c>
      <c r="AD18" s="318">
        <v>46</v>
      </c>
      <c r="AE18" s="497">
        <f t="shared" si="1"/>
        <v>10</v>
      </c>
      <c r="AF18" s="497">
        <f t="shared" si="1"/>
        <v>249</v>
      </c>
      <c r="AG18" s="318">
        <v>1</v>
      </c>
      <c r="AH18" s="318">
        <v>1</v>
      </c>
      <c r="AI18" s="318">
        <v>20</v>
      </c>
      <c r="AJ18" s="318">
        <v>25</v>
      </c>
      <c r="AK18" s="318">
        <v>0</v>
      </c>
      <c r="AL18" s="318">
        <v>0</v>
      </c>
      <c r="AM18" s="318">
        <v>0</v>
      </c>
      <c r="AN18" s="318">
        <v>0</v>
      </c>
      <c r="AO18" s="318">
        <v>1</v>
      </c>
      <c r="AP18" s="318">
        <v>1</v>
      </c>
      <c r="AQ18" s="318">
        <v>13</v>
      </c>
      <c r="AR18" s="318">
        <v>17</v>
      </c>
      <c r="AS18" s="497">
        <f t="shared" si="2"/>
        <v>2</v>
      </c>
      <c r="AT18" s="497">
        <f t="shared" si="2"/>
        <v>2</v>
      </c>
      <c r="AU18" s="497">
        <f t="shared" si="2"/>
        <v>33</v>
      </c>
      <c r="AV18" s="497">
        <f t="shared" si="2"/>
        <v>42</v>
      </c>
      <c r="AW18" s="497">
        <f t="shared" si="3"/>
        <v>4</v>
      </c>
      <c r="AX18" s="497">
        <f t="shared" si="4"/>
        <v>75</v>
      </c>
      <c r="AY18" s="498">
        <f t="shared" si="5"/>
        <v>22</v>
      </c>
      <c r="AZ18" s="498">
        <f t="shared" si="5"/>
        <v>519</v>
      </c>
      <c r="BA18" s="499">
        <f t="shared" si="6"/>
        <v>0</v>
      </c>
      <c r="BB18" s="499">
        <f t="shared" si="6"/>
        <v>0</v>
      </c>
      <c r="BC18" s="493">
        <f t="shared" si="7"/>
        <v>23.59090909090909</v>
      </c>
      <c r="BD18" s="494">
        <f t="shared" si="8"/>
        <v>486.75</v>
      </c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</row>
    <row r="19" spans="1:78" s="472" customFormat="1" ht="14.25" customHeight="1">
      <c r="A19" s="318"/>
      <c r="B19" s="431" t="s">
        <v>56</v>
      </c>
      <c r="C19" s="495"/>
      <c r="D19" s="495"/>
      <c r="E19" s="486"/>
      <c r="F19" s="486"/>
      <c r="G19" s="486"/>
      <c r="H19" s="486"/>
      <c r="I19" s="486"/>
      <c r="J19" s="486"/>
      <c r="K19" s="485"/>
      <c r="L19" s="318"/>
      <c r="M19" s="485"/>
      <c r="N19" s="318"/>
      <c r="O19" s="485"/>
      <c r="P19" s="318"/>
      <c r="Q19" s="485"/>
      <c r="R19" s="318"/>
      <c r="S19" s="496">
        <f t="shared" si="0"/>
        <v>0</v>
      </c>
      <c r="T19" s="497">
        <f t="shared" si="0"/>
        <v>0</v>
      </c>
      <c r="U19" s="485"/>
      <c r="V19" s="318"/>
      <c r="W19" s="485"/>
      <c r="X19" s="318"/>
      <c r="Y19" s="485"/>
      <c r="Z19" s="318"/>
      <c r="AA19" s="511"/>
      <c r="AB19" s="511"/>
      <c r="AC19" s="318"/>
      <c r="AD19" s="318"/>
      <c r="AE19" s="497">
        <f t="shared" si="1"/>
        <v>0</v>
      </c>
      <c r="AF19" s="497">
        <f t="shared" si="1"/>
        <v>0</v>
      </c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497">
        <f t="shared" si="2"/>
        <v>0</v>
      </c>
      <c r="AT19" s="497">
        <f t="shared" si="2"/>
        <v>0</v>
      </c>
      <c r="AU19" s="497">
        <f t="shared" si="2"/>
        <v>0</v>
      </c>
      <c r="AV19" s="497">
        <f t="shared" si="2"/>
        <v>0</v>
      </c>
      <c r="AW19" s="497">
        <f t="shared" si="3"/>
        <v>0</v>
      </c>
      <c r="AX19" s="497">
        <f t="shared" si="4"/>
        <v>0</v>
      </c>
      <c r="AY19" s="498">
        <f t="shared" si="5"/>
        <v>0</v>
      </c>
      <c r="AZ19" s="498">
        <f t="shared" si="5"/>
        <v>0</v>
      </c>
      <c r="BA19" s="499">
        <f t="shared" si="6"/>
        <v>0</v>
      </c>
      <c r="BB19" s="499">
        <f t="shared" si="6"/>
        <v>0</v>
      </c>
      <c r="BC19" s="493"/>
      <c r="BD19" s="494">
        <f t="shared" si="8"/>
        <v>0</v>
      </c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</row>
    <row r="20" spans="1:78" s="472" customFormat="1" ht="13.5">
      <c r="A20" s="501">
        <v>7</v>
      </c>
      <c r="B20" s="432" t="s">
        <v>92</v>
      </c>
      <c r="C20" s="495"/>
      <c r="D20" s="495"/>
      <c r="E20" s="486"/>
      <c r="F20" s="486"/>
      <c r="G20" s="486"/>
      <c r="H20" s="486"/>
      <c r="I20" s="486"/>
      <c r="J20" s="486"/>
      <c r="K20" s="502">
        <v>3</v>
      </c>
      <c r="L20" s="502">
        <v>70</v>
      </c>
      <c r="M20" s="502">
        <v>3</v>
      </c>
      <c r="N20" s="502">
        <v>70</v>
      </c>
      <c r="O20" s="502">
        <v>2</v>
      </c>
      <c r="P20" s="502">
        <v>47</v>
      </c>
      <c r="Q20" s="502">
        <v>3</v>
      </c>
      <c r="R20" s="502">
        <v>76</v>
      </c>
      <c r="S20" s="496">
        <f t="shared" si="0"/>
        <v>11</v>
      </c>
      <c r="T20" s="497">
        <f t="shared" si="0"/>
        <v>263</v>
      </c>
      <c r="U20" s="502">
        <v>3</v>
      </c>
      <c r="V20" s="502">
        <v>70</v>
      </c>
      <c r="W20" s="502">
        <v>3</v>
      </c>
      <c r="X20" s="502">
        <v>69</v>
      </c>
      <c r="Y20" s="502">
        <v>3</v>
      </c>
      <c r="Z20" s="502">
        <v>58</v>
      </c>
      <c r="AA20" s="502">
        <v>2</v>
      </c>
      <c r="AB20" s="502">
        <v>58</v>
      </c>
      <c r="AC20" s="502">
        <v>3</v>
      </c>
      <c r="AD20" s="502">
        <v>74</v>
      </c>
      <c r="AE20" s="497">
        <f t="shared" si="1"/>
        <v>14</v>
      </c>
      <c r="AF20" s="497">
        <f t="shared" si="1"/>
        <v>329</v>
      </c>
      <c r="AG20" s="512"/>
      <c r="AH20" s="512">
        <v>2</v>
      </c>
      <c r="AI20" s="512"/>
      <c r="AJ20" s="512">
        <v>50</v>
      </c>
      <c r="AK20" s="512"/>
      <c r="AL20" s="512"/>
      <c r="AM20" s="512"/>
      <c r="AN20" s="512"/>
      <c r="AO20" s="512"/>
      <c r="AP20" s="512"/>
      <c r="AQ20" s="512"/>
      <c r="AR20" s="512"/>
      <c r="AS20" s="497">
        <f t="shared" si="2"/>
        <v>0</v>
      </c>
      <c r="AT20" s="497">
        <f t="shared" si="2"/>
        <v>2</v>
      </c>
      <c r="AU20" s="497">
        <f t="shared" si="2"/>
        <v>0</v>
      </c>
      <c r="AV20" s="497">
        <f t="shared" si="2"/>
        <v>50</v>
      </c>
      <c r="AW20" s="497">
        <f t="shared" si="3"/>
        <v>2</v>
      </c>
      <c r="AX20" s="497">
        <f t="shared" si="4"/>
        <v>50</v>
      </c>
      <c r="AY20" s="498">
        <f t="shared" si="5"/>
        <v>27</v>
      </c>
      <c r="AZ20" s="498">
        <f t="shared" si="5"/>
        <v>642</v>
      </c>
      <c r="BA20" s="503">
        <f t="shared" si="6"/>
        <v>0</v>
      </c>
      <c r="BB20" s="503">
        <f t="shared" si="6"/>
        <v>0</v>
      </c>
      <c r="BC20" s="504">
        <f t="shared" si="7"/>
        <v>23.77777777777778</v>
      </c>
      <c r="BD20" s="505">
        <f t="shared" si="8"/>
        <v>587.25</v>
      </c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</row>
    <row r="21" spans="1:78" s="472" customFormat="1" ht="18" customHeight="1">
      <c r="A21" s="512"/>
      <c r="B21" s="434" t="s">
        <v>70</v>
      </c>
      <c r="C21" s="495"/>
      <c r="D21" s="495"/>
      <c r="E21" s="486"/>
      <c r="F21" s="486"/>
      <c r="G21" s="486"/>
      <c r="H21" s="486"/>
      <c r="I21" s="486"/>
      <c r="J21" s="486"/>
      <c r="K21" s="506">
        <v>3</v>
      </c>
      <c r="L21" s="506">
        <v>70</v>
      </c>
      <c r="M21" s="506">
        <v>3</v>
      </c>
      <c r="N21" s="506">
        <v>70</v>
      </c>
      <c r="O21" s="506">
        <v>2</v>
      </c>
      <c r="P21" s="506">
        <v>47</v>
      </c>
      <c r="Q21" s="506">
        <v>3</v>
      </c>
      <c r="R21" s="506">
        <v>76</v>
      </c>
      <c r="S21" s="496">
        <f t="shared" si="0"/>
        <v>11</v>
      </c>
      <c r="T21" s="497">
        <f t="shared" si="0"/>
        <v>263</v>
      </c>
      <c r="U21" s="506">
        <v>2</v>
      </c>
      <c r="V21" s="506">
        <v>56</v>
      </c>
      <c r="W21" s="506">
        <v>3</v>
      </c>
      <c r="X21" s="506">
        <v>69</v>
      </c>
      <c r="Y21" s="506">
        <v>2</v>
      </c>
      <c r="Z21" s="506">
        <v>48</v>
      </c>
      <c r="AA21" s="506">
        <v>2</v>
      </c>
      <c r="AB21" s="506">
        <v>58</v>
      </c>
      <c r="AC21" s="506">
        <v>2</v>
      </c>
      <c r="AD21" s="506">
        <v>49</v>
      </c>
      <c r="AE21" s="513">
        <f t="shared" si="1"/>
        <v>11</v>
      </c>
      <c r="AF21" s="513">
        <f t="shared" si="1"/>
        <v>280</v>
      </c>
      <c r="AG21" s="506"/>
      <c r="AH21" s="506">
        <v>2</v>
      </c>
      <c r="AI21" s="506"/>
      <c r="AJ21" s="506">
        <v>50</v>
      </c>
      <c r="AK21" s="506"/>
      <c r="AL21" s="506"/>
      <c r="AM21" s="506"/>
      <c r="AN21" s="506"/>
      <c r="AO21" s="512"/>
      <c r="AP21" s="512"/>
      <c r="AQ21" s="512"/>
      <c r="AR21" s="512"/>
      <c r="AS21" s="497">
        <f t="shared" si="2"/>
        <v>0</v>
      </c>
      <c r="AT21" s="497">
        <f t="shared" si="2"/>
        <v>2</v>
      </c>
      <c r="AU21" s="497">
        <f t="shared" si="2"/>
        <v>0</v>
      </c>
      <c r="AV21" s="497">
        <f t="shared" si="2"/>
        <v>50</v>
      </c>
      <c r="AW21" s="497">
        <f t="shared" si="3"/>
        <v>2</v>
      </c>
      <c r="AX21" s="497">
        <f t="shared" si="4"/>
        <v>50</v>
      </c>
      <c r="AY21" s="498">
        <f t="shared" si="5"/>
        <v>24</v>
      </c>
      <c r="AZ21" s="498">
        <f t="shared" si="5"/>
        <v>593</v>
      </c>
      <c r="BA21" s="499">
        <f t="shared" si="6"/>
        <v>0</v>
      </c>
      <c r="BB21" s="499">
        <f t="shared" si="6"/>
        <v>0</v>
      </c>
      <c r="BC21" s="493">
        <f t="shared" si="7"/>
        <v>24.708333333333332</v>
      </c>
      <c r="BD21" s="494">
        <f t="shared" si="8"/>
        <v>538.25</v>
      </c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</row>
    <row r="22" spans="1:78" s="472" customFormat="1" ht="13.5">
      <c r="A22" s="512"/>
      <c r="B22" s="435" t="s">
        <v>71</v>
      </c>
      <c r="C22" s="514"/>
      <c r="D22" s="514"/>
      <c r="E22" s="486"/>
      <c r="F22" s="486"/>
      <c r="G22" s="486"/>
      <c r="H22" s="486"/>
      <c r="I22" s="486"/>
      <c r="J22" s="486"/>
      <c r="K22" s="506"/>
      <c r="L22" s="506"/>
      <c r="M22" s="506"/>
      <c r="N22" s="506"/>
      <c r="O22" s="506"/>
      <c r="P22" s="506"/>
      <c r="Q22" s="506"/>
      <c r="R22" s="506"/>
      <c r="S22" s="496">
        <f t="shared" si="0"/>
        <v>0</v>
      </c>
      <c r="T22" s="497">
        <f t="shared" si="0"/>
        <v>0</v>
      </c>
      <c r="U22" s="506">
        <v>1</v>
      </c>
      <c r="V22" s="506">
        <v>14</v>
      </c>
      <c r="W22" s="506"/>
      <c r="X22" s="506"/>
      <c r="Y22" s="506">
        <v>1</v>
      </c>
      <c r="Z22" s="506">
        <v>10</v>
      </c>
      <c r="AA22" s="506"/>
      <c r="AB22" s="506"/>
      <c r="AC22" s="506">
        <v>1</v>
      </c>
      <c r="AD22" s="506">
        <v>25</v>
      </c>
      <c r="AE22" s="513">
        <f t="shared" si="1"/>
        <v>3</v>
      </c>
      <c r="AF22" s="513">
        <f t="shared" si="1"/>
        <v>49</v>
      </c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497">
        <f t="shared" si="2"/>
        <v>0</v>
      </c>
      <c r="AT22" s="497">
        <f t="shared" si="2"/>
        <v>0</v>
      </c>
      <c r="AU22" s="497">
        <f t="shared" si="2"/>
        <v>0</v>
      </c>
      <c r="AV22" s="497">
        <f t="shared" si="2"/>
        <v>0</v>
      </c>
      <c r="AW22" s="497">
        <f t="shared" si="3"/>
        <v>0</v>
      </c>
      <c r="AX22" s="497">
        <f t="shared" si="4"/>
        <v>0</v>
      </c>
      <c r="AY22" s="498">
        <f t="shared" si="5"/>
        <v>3</v>
      </c>
      <c r="AZ22" s="498">
        <f t="shared" si="5"/>
        <v>49</v>
      </c>
      <c r="BA22" s="499">
        <f t="shared" si="6"/>
        <v>0</v>
      </c>
      <c r="BB22" s="499">
        <f t="shared" si="6"/>
        <v>0</v>
      </c>
      <c r="BC22" s="493">
        <f t="shared" si="7"/>
        <v>16.333333333333332</v>
      </c>
      <c r="BD22" s="494">
        <f t="shared" si="8"/>
        <v>49</v>
      </c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</row>
    <row r="23" spans="1:78" s="43" customFormat="1" ht="13.5" customHeight="1">
      <c r="A23" s="497">
        <v>7</v>
      </c>
      <c r="B23" s="436" t="s">
        <v>60</v>
      </c>
      <c r="C23" s="436"/>
      <c r="D23" s="436"/>
      <c r="E23" s="436"/>
      <c r="F23" s="436"/>
      <c r="G23" s="436"/>
      <c r="H23" s="436"/>
      <c r="I23" s="436"/>
      <c r="J23" s="436"/>
      <c r="K23" s="436">
        <f aca="true" t="shared" si="12" ref="K23:BB23">K11+K12+K13+K14+K15+K18+K19+K20</f>
        <v>16</v>
      </c>
      <c r="L23" s="436">
        <f t="shared" si="12"/>
        <v>390</v>
      </c>
      <c r="M23" s="436">
        <f t="shared" si="12"/>
        <v>15</v>
      </c>
      <c r="N23" s="436">
        <f t="shared" si="12"/>
        <v>389</v>
      </c>
      <c r="O23" s="436">
        <f t="shared" si="12"/>
        <v>13</v>
      </c>
      <c r="P23" s="436">
        <f t="shared" si="12"/>
        <v>342</v>
      </c>
      <c r="Q23" s="436">
        <f t="shared" si="12"/>
        <v>14</v>
      </c>
      <c r="R23" s="436">
        <f t="shared" si="12"/>
        <v>370</v>
      </c>
      <c r="S23" s="436">
        <f t="shared" si="12"/>
        <v>58</v>
      </c>
      <c r="T23" s="436">
        <f t="shared" si="12"/>
        <v>1491</v>
      </c>
      <c r="U23" s="436">
        <f t="shared" si="12"/>
        <v>17</v>
      </c>
      <c r="V23" s="436">
        <f t="shared" si="12"/>
        <v>407</v>
      </c>
      <c r="W23" s="436">
        <f t="shared" si="12"/>
        <v>15</v>
      </c>
      <c r="X23" s="436">
        <f t="shared" si="12"/>
        <v>368</v>
      </c>
      <c r="Y23" s="436">
        <f t="shared" si="12"/>
        <v>16</v>
      </c>
      <c r="Z23" s="436">
        <f t="shared" si="12"/>
        <v>396</v>
      </c>
      <c r="AA23" s="436">
        <f t="shared" si="12"/>
        <v>15</v>
      </c>
      <c r="AB23" s="436">
        <f t="shared" si="12"/>
        <v>346</v>
      </c>
      <c r="AC23" s="436">
        <f t="shared" si="12"/>
        <v>14</v>
      </c>
      <c r="AD23" s="436">
        <f t="shared" si="12"/>
        <v>346</v>
      </c>
      <c r="AE23" s="436">
        <f t="shared" si="12"/>
        <v>77</v>
      </c>
      <c r="AF23" s="436">
        <f t="shared" si="12"/>
        <v>1863</v>
      </c>
      <c r="AG23" s="436">
        <f>AG11+AG12+AG13+AG14+AG15+AG18+AG19+AG20</f>
        <v>6</v>
      </c>
      <c r="AH23" s="436">
        <f aca="true" t="shared" si="13" ref="AH23:AR23">AH11+AH12+AH13+AH14+AH15+AH18+AH19+AH20</f>
        <v>9</v>
      </c>
      <c r="AI23" s="436">
        <f t="shared" si="13"/>
        <v>141</v>
      </c>
      <c r="AJ23" s="436">
        <f t="shared" si="13"/>
        <v>216</v>
      </c>
      <c r="AK23" s="436">
        <f t="shared" si="13"/>
        <v>4</v>
      </c>
      <c r="AL23" s="436">
        <f t="shared" si="13"/>
        <v>5</v>
      </c>
      <c r="AM23" s="436">
        <f t="shared" si="13"/>
        <v>87</v>
      </c>
      <c r="AN23" s="436">
        <f t="shared" si="13"/>
        <v>136</v>
      </c>
      <c r="AO23" s="436">
        <f t="shared" si="13"/>
        <v>5</v>
      </c>
      <c r="AP23" s="436">
        <f t="shared" si="13"/>
        <v>6</v>
      </c>
      <c r="AQ23" s="436">
        <f t="shared" si="13"/>
        <v>76</v>
      </c>
      <c r="AR23" s="436">
        <f t="shared" si="13"/>
        <v>134</v>
      </c>
      <c r="AS23" s="436">
        <f t="shared" si="12"/>
        <v>15</v>
      </c>
      <c r="AT23" s="436">
        <f t="shared" si="12"/>
        <v>20</v>
      </c>
      <c r="AU23" s="436">
        <f t="shared" si="12"/>
        <v>304</v>
      </c>
      <c r="AV23" s="436">
        <f t="shared" si="12"/>
        <v>486</v>
      </c>
      <c r="AW23" s="436">
        <f t="shared" si="12"/>
        <v>35</v>
      </c>
      <c r="AX23" s="436">
        <f t="shared" si="12"/>
        <v>790</v>
      </c>
      <c r="AY23" s="436">
        <f>AY11+AY12+AY13+AY14+AY15+AY18+AY19+AY20</f>
        <v>170</v>
      </c>
      <c r="AZ23" s="436">
        <f>AZ11+AZ12+AZ13+AZ14+AZ15+AZ18+AZ19+AZ20</f>
        <v>4144</v>
      </c>
      <c r="BA23" s="436">
        <f t="shared" si="12"/>
        <v>0</v>
      </c>
      <c r="BB23" s="436">
        <f t="shared" si="12"/>
        <v>0</v>
      </c>
      <c r="BC23" s="515">
        <f t="shared" si="7"/>
        <v>24.376470588235293</v>
      </c>
      <c r="BD23" s="516">
        <f t="shared" si="8"/>
        <v>3945.05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s="472" customFormat="1" ht="13.5">
      <c r="A24" s="318"/>
      <c r="B24" s="431"/>
      <c r="C24" s="495"/>
      <c r="D24" s="495"/>
      <c r="E24" s="486"/>
      <c r="F24" s="486"/>
      <c r="G24" s="486"/>
      <c r="H24" s="486"/>
      <c r="I24" s="486"/>
      <c r="J24" s="486"/>
      <c r="K24" s="485"/>
      <c r="L24" s="318"/>
      <c r="M24" s="485"/>
      <c r="N24" s="318"/>
      <c r="O24" s="485"/>
      <c r="P24" s="318"/>
      <c r="Q24" s="485"/>
      <c r="R24" s="318"/>
      <c r="S24" s="517" t="s">
        <v>66</v>
      </c>
      <c r="T24" s="497"/>
      <c r="U24" s="485"/>
      <c r="V24" s="318"/>
      <c r="W24" s="485"/>
      <c r="X24" s="318"/>
      <c r="Y24" s="485"/>
      <c r="Z24" s="318"/>
      <c r="AA24" s="318"/>
      <c r="AB24" s="318"/>
      <c r="AC24" s="318"/>
      <c r="AD24" s="318"/>
      <c r="AE24" s="497"/>
      <c r="AF24" s="497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497"/>
      <c r="AT24" s="497"/>
      <c r="AU24" s="497"/>
      <c r="AV24" s="497"/>
      <c r="AW24" s="497"/>
      <c r="AX24" s="497"/>
      <c r="AY24" s="498"/>
      <c r="AZ24" s="498"/>
      <c r="BA24" s="499"/>
      <c r="BB24" s="499"/>
      <c r="BC24" s="493"/>
      <c r="BD24" s="494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</row>
    <row r="25" spans="1:78" s="472" customFormat="1" ht="13.5">
      <c r="A25" s="318">
        <v>1</v>
      </c>
      <c r="B25" s="437" t="s">
        <v>164</v>
      </c>
      <c r="C25" s="485"/>
      <c r="D25" s="485"/>
      <c r="E25" s="485"/>
      <c r="F25" s="485"/>
      <c r="G25" s="518"/>
      <c r="H25" s="518"/>
      <c r="I25" s="518"/>
      <c r="J25" s="518"/>
      <c r="K25" s="485">
        <v>1</v>
      </c>
      <c r="L25" s="318">
        <v>30</v>
      </c>
      <c r="M25" s="485">
        <v>2</v>
      </c>
      <c r="N25" s="318">
        <v>39</v>
      </c>
      <c r="O25" s="485">
        <v>1</v>
      </c>
      <c r="P25" s="318">
        <v>35</v>
      </c>
      <c r="Q25" s="485">
        <v>1</v>
      </c>
      <c r="R25" s="318">
        <v>33</v>
      </c>
      <c r="S25" s="496">
        <f>K25+M25+O25+Q25</f>
        <v>5</v>
      </c>
      <c r="T25" s="497">
        <f>L25+N25+P25+R25</f>
        <v>137</v>
      </c>
      <c r="U25" s="485">
        <v>1</v>
      </c>
      <c r="V25" s="318">
        <v>29</v>
      </c>
      <c r="W25" s="485">
        <v>2</v>
      </c>
      <c r="X25" s="318">
        <v>43</v>
      </c>
      <c r="Y25" s="485">
        <v>1</v>
      </c>
      <c r="Z25" s="318">
        <v>26</v>
      </c>
      <c r="AA25" s="318">
        <v>1</v>
      </c>
      <c r="AB25" s="318">
        <v>26</v>
      </c>
      <c r="AC25" s="318">
        <v>2</v>
      </c>
      <c r="AD25" s="318">
        <v>38</v>
      </c>
      <c r="AE25" s="497">
        <f>U25+W25+Y25+AA25+AC25</f>
        <v>7</v>
      </c>
      <c r="AF25" s="497">
        <f>V25+X25+Z25+AB25+AD25</f>
        <v>162</v>
      </c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19"/>
      <c r="AS25" s="497"/>
      <c r="AT25" s="497"/>
      <c r="AU25" s="497"/>
      <c r="AV25" s="497"/>
      <c r="AW25" s="497"/>
      <c r="AX25" s="497"/>
      <c r="AY25" s="498">
        <f aca="true" t="shared" si="14" ref="AY25:AY55">S25+AE25+AS25+AT25</f>
        <v>12</v>
      </c>
      <c r="AZ25" s="498">
        <f aca="true" t="shared" si="15" ref="AZ25:AZ55">T25+AF25+AU25+AV25</f>
        <v>299</v>
      </c>
      <c r="BA25" s="499">
        <f aca="true" t="shared" si="16" ref="BA25:BB55">C25+E25+G25+I25</f>
        <v>0</v>
      </c>
      <c r="BB25" s="499">
        <f t="shared" si="16"/>
        <v>0</v>
      </c>
      <c r="BC25" s="493">
        <f aca="true" t="shared" si="17" ref="BC25:BC75">AZ25/AY25</f>
        <v>24.916666666666668</v>
      </c>
      <c r="BD25" s="494">
        <f aca="true" t="shared" si="18" ref="BD25:BD76">(T25*0.75)+(AF25*1)+((AV25+AU25)*1.22)</f>
        <v>264.75</v>
      </c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</row>
    <row r="26" spans="1:78" s="472" customFormat="1" ht="13.5">
      <c r="A26" s="318">
        <v>2</v>
      </c>
      <c r="B26" s="437" t="s">
        <v>165</v>
      </c>
      <c r="C26" s="495"/>
      <c r="D26" s="485"/>
      <c r="E26" s="485"/>
      <c r="F26" s="485"/>
      <c r="G26" s="520"/>
      <c r="H26" s="520"/>
      <c r="I26" s="518"/>
      <c r="J26" s="518"/>
      <c r="K26" s="485">
        <v>1</v>
      </c>
      <c r="L26" s="318">
        <v>26</v>
      </c>
      <c r="M26" s="485">
        <v>1</v>
      </c>
      <c r="N26" s="318">
        <v>21</v>
      </c>
      <c r="O26" s="485">
        <v>1</v>
      </c>
      <c r="P26" s="318">
        <v>26</v>
      </c>
      <c r="Q26" s="485">
        <v>1</v>
      </c>
      <c r="R26" s="318">
        <v>26</v>
      </c>
      <c r="S26" s="496">
        <f aca="true" t="shared" si="19" ref="S26:T55">K26+M26+O26+Q26</f>
        <v>4</v>
      </c>
      <c r="T26" s="497">
        <f t="shared" si="19"/>
        <v>99</v>
      </c>
      <c r="U26" s="485">
        <v>2</v>
      </c>
      <c r="V26" s="318">
        <v>48</v>
      </c>
      <c r="W26" s="485">
        <v>1</v>
      </c>
      <c r="X26" s="318">
        <v>25</v>
      </c>
      <c r="Y26" s="485">
        <v>2</v>
      </c>
      <c r="Z26" s="318">
        <v>44</v>
      </c>
      <c r="AA26" s="318">
        <v>1</v>
      </c>
      <c r="AB26" s="318">
        <v>20</v>
      </c>
      <c r="AC26" s="318">
        <v>2</v>
      </c>
      <c r="AD26" s="318">
        <v>43</v>
      </c>
      <c r="AE26" s="497">
        <f aca="true" t="shared" si="20" ref="AE26:AF55">U26+W26+Y26+AA26+AC26</f>
        <v>8</v>
      </c>
      <c r="AF26" s="497">
        <f t="shared" si="20"/>
        <v>180</v>
      </c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497"/>
      <c r="AT26" s="497"/>
      <c r="AU26" s="497"/>
      <c r="AV26" s="497"/>
      <c r="AW26" s="497"/>
      <c r="AX26" s="497"/>
      <c r="AY26" s="498">
        <f t="shared" si="14"/>
        <v>12</v>
      </c>
      <c r="AZ26" s="498">
        <f t="shared" si="15"/>
        <v>279</v>
      </c>
      <c r="BA26" s="499">
        <f t="shared" si="16"/>
        <v>0</v>
      </c>
      <c r="BB26" s="499">
        <f t="shared" si="16"/>
        <v>0</v>
      </c>
      <c r="BC26" s="493">
        <f t="shared" si="17"/>
        <v>23.25</v>
      </c>
      <c r="BD26" s="494">
        <f t="shared" si="18"/>
        <v>254.25</v>
      </c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</row>
    <row r="27" spans="1:78" s="472" customFormat="1" ht="13.5">
      <c r="A27" s="318">
        <v>3</v>
      </c>
      <c r="B27" s="437" t="s">
        <v>166</v>
      </c>
      <c r="C27" s="495"/>
      <c r="D27" s="495"/>
      <c r="E27" s="486"/>
      <c r="F27" s="486"/>
      <c r="G27" s="486"/>
      <c r="H27" s="486"/>
      <c r="I27" s="486"/>
      <c r="J27" s="486"/>
      <c r="K27" s="521" t="s">
        <v>193</v>
      </c>
      <c r="L27" s="522" t="s">
        <v>194</v>
      </c>
      <c r="M27" s="521" t="s">
        <v>193</v>
      </c>
      <c r="N27" s="522" t="s">
        <v>195</v>
      </c>
      <c r="O27" s="521" t="s">
        <v>193</v>
      </c>
      <c r="P27" s="522" t="s">
        <v>196</v>
      </c>
      <c r="Q27" s="521" t="s">
        <v>193</v>
      </c>
      <c r="R27" s="522" t="s">
        <v>196</v>
      </c>
      <c r="S27" s="496">
        <f t="shared" si="19"/>
        <v>4</v>
      </c>
      <c r="T27" s="497">
        <f t="shared" si="19"/>
        <v>85</v>
      </c>
      <c r="U27" s="521" t="s">
        <v>193</v>
      </c>
      <c r="V27" s="522" t="s">
        <v>197</v>
      </c>
      <c r="W27" s="521" t="s">
        <v>193</v>
      </c>
      <c r="X27" s="522" t="s">
        <v>198</v>
      </c>
      <c r="Y27" s="521" t="s">
        <v>193</v>
      </c>
      <c r="Z27" s="522" t="s">
        <v>195</v>
      </c>
      <c r="AA27" s="522" t="s">
        <v>193</v>
      </c>
      <c r="AB27" s="522" t="s">
        <v>197</v>
      </c>
      <c r="AC27" s="522" t="s">
        <v>193</v>
      </c>
      <c r="AD27" s="522" t="s">
        <v>199</v>
      </c>
      <c r="AE27" s="497">
        <f t="shared" si="20"/>
        <v>5</v>
      </c>
      <c r="AF27" s="497">
        <f t="shared" si="20"/>
        <v>110</v>
      </c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497"/>
      <c r="AT27" s="497"/>
      <c r="AU27" s="497"/>
      <c r="AV27" s="497"/>
      <c r="AW27" s="497"/>
      <c r="AX27" s="497"/>
      <c r="AY27" s="498">
        <f t="shared" si="14"/>
        <v>9</v>
      </c>
      <c r="AZ27" s="498">
        <f t="shared" si="15"/>
        <v>195</v>
      </c>
      <c r="BA27" s="499">
        <f t="shared" si="16"/>
        <v>0</v>
      </c>
      <c r="BB27" s="499">
        <f t="shared" si="16"/>
        <v>0</v>
      </c>
      <c r="BC27" s="493">
        <f t="shared" si="17"/>
        <v>21.666666666666668</v>
      </c>
      <c r="BD27" s="494">
        <f t="shared" si="18"/>
        <v>173.75</v>
      </c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</row>
    <row r="28" spans="1:78" s="472" customFormat="1" ht="13.5">
      <c r="A28" s="318">
        <v>4</v>
      </c>
      <c r="B28" s="437" t="s">
        <v>147</v>
      </c>
      <c r="C28" s="495"/>
      <c r="D28" s="495"/>
      <c r="E28" s="486"/>
      <c r="F28" s="486"/>
      <c r="G28" s="486"/>
      <c r="H28" s="486"/>
      <c r="I28" s="486"/>
      <c r="J28" s="486"/>
      <c r="K28" s="485">
        <v>1</v>
      </c>
      <c r="L28" s="318">
        <v>18</v>
      </c>
      <c r="M28" s="485">
        <v>1</v>
      </c>
      <c r="N28" s="318">
        <v>22</v>
      </c>
      <c r="O28" s="485">
        <v>1</v>
      </c>
      <c r="P28" s="318">
        <v>18</v>
      </c>
      <c r="Q28" s="485">
        <v>1</v>
      </c>
      <c r="R28" s="318">
        <v>22</v>
      </c>
      <c r="S28" s="496">
        <f t="shared" si="19"/>
        <v>4</v>
      </c>
      <c r="T28" s="497">
        <f t="shared" si="19"/>
        <v>80</v>
      </c>
      <c r="U28" s="485">
        <v>1</v>
      </c>
      <c r="V28" s="318">
        <v>15</v>
      </c>
      <c r="W28" s="485">
        <v>1</v>
      </c>
      <c r="X28" s="318">
        <v>14</v>
      </c>
      <c r="Y28" s="485">
        <v>1</v>
      </c>
      <c r="Z28" s="318">
        <v>21</v>
      </c>
      <c r="AA28" s="318">
        <v>1</v>
      </c>
      <c r="AB28" s="318">
        <v>22</v>
      </c>
      <c r="AC28" s="318">
        <v>1</v>
      </c>
      <c r="AD28" s="318">
        <v>20</v>
      </c>
      <c r="AE28" s="497">
        <f t="shared" si="20"/>
        <v>5</v>
      </c>
      <c r="AF28" s="497">
        <f t="shared" si="20"/>
        <v>92</v>
      </c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497"/>
      <c r="AT28" s="497"/>
      <c r="AU28" s="497"/>
      <c r="AV28" s="497"/>
      <c r="AW28" s="497"/>
      <c r="AX28" s="497"/>
      <c r="AY28" s="498">
        <f t="shared" si="14"/>
        <v>9</v>
      </c>
      <c r="AZ28" s="498">
        <f t="shared" si="15"/>
        <v>172</v>
      </c>
      <c r="BA28" s="499">
        <f t="shared" si="16"/>
        <v>0</v>
      </c>
      <c r="BB28" s="499">
        <f t="shared" si="16"/>
        <v>0</v>
      </c>
      <c r="BC28" s="493">
        <f t="shared" si="17"/>
        <v>19.11111111111111</v>
      </c>
      <c r="BD28" s="494">
        <f t="shared" si="18"/>
        <v>152</v>
      </c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</row>
    <row r="29" spans="1:78" s="472" customFormat="1" ht="15">
      <c r="A29" s="318">
        <v>5</v>
      </c>
      <c r="B29" s="437" t="s">
        <v>116</v>
      </c>
      <c r="C29" s="495"/>
      <c r="D29" s="495"/>
      <c r="E29" s="486"/>
      <c r="F29" s="486"/>
      <c r="G29" s="486"/>
      <c r="H29" s="486"/>
      <c r="I29" s="486"/>
      <c r="J29" s="486"/>
      <c r="K29" s="485">
        <v>1</v>
      </c>
      <c r="L29" s="318">
        <v>23</v>
      </c>
      <c r="M29" s="485">
        <v>1</v>
      </c>
      <c r="N29" s="318">
        <v>26</v>
      </c>
      <c r="O29" s="485">
        <v>1</v>
      </c>
      <c r="P29" s="318">
        <v>18</v>
      </c>
      <c r="Q29" s="485">
        <v>1</v>
      </c>
      <c r="R29" s="318">
        <v>26</v>
      </c>
      <c r="S29" s="496">
        <f t="shared" si="19"/>
        <v>4</v>
      </c>
      <c r="T29" s="497">
        <f t="shared" si="19"/>
        <v>93</v>
      </c>
      <c r="U29" s="335">
        <v>1</v>
      </c>
      <c r="V29" s="336">
        <v>24</v>
      </c>
      <c r="W29" s="335">
        <v>1</v>
      </c>
      <c r="X29" s="336">
        <v>21</v>
      </c>
      <c r="Y29" s="335">
        <v>1</v>
      </c>
      <c r="Z29" s="336">
        <v>28</v>
      </c>
      <c r="AA29" s="336">
        <v>1</v>
      </c>
      <c r="AB29" s="336">
        <v>18</v>
      </c>
      <c r="AC29" s="336">
        <v>2</v>
      </c>
      <c r="AD29" s="336">
        <v>37</v>
      </c>
      <c r="AE29" s="497">
        <f t="shared" si="20"/>
        <v>6</v>
      </c>
      <c r="AF29" s="497">
        <f t="shared" si="20"/>
        <v>128</v>
      </c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497"/>
      <c r="AT29" s="497"/>
      <c r="AU29" s="497"/>
      <c r="AV29" s="497"/>
      <c r="AW29" s="497"/>
      <c r="AX29" s="497"/>
      <c r="AY29" s="498">
        <f t="shared" si="14"/>
        <v>10</v>
      </c>
      <c r="AZ29" s="498">
        <f t="shared" si="15"/>
        <v>221</v>
      </c>
      <c r="BA29" s="499">
        <f t="shared" si="16"/>
        <v>0</v>
      </c>
      <c r="BB29" s="499">
        <f t="shared" si="16"/>
        <v>0</v>
      </c>
      <c r="BC29" s="493">
        <f t="shared" si="17"/>
        <v>22.1</v>
      </c>
      <c r="BD29" s="494">
        <f t="shared" si="18"/>
        <v>197.75</v>
      </c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</row>
    <row r="30" spans="1:78" s="472" customFormat="1" ht="13.5">
      <c r="A30" s="318">
        <v>6</v>
      </c>
      <c r="B30" s="437" t="s">
        <v>146</v>
      </c>
      <c r="C30" s="495"/>
      <c r="D30" s="495"/>
      <c r="E30" s="486"/>
      <c r="F30" s="486"/>
      <c r="G30" s="486"/>
      <c r="H30" s="486"/>
      <c r="I30" s="486"/>
      <c r="J30" s="486"/>
      <c r="K30" s="485">
        <v>1</v>
      </c>
      <c r="L30" s="318">
        <v>18</v>
      </c>
      <c r="M30" s="485">
        <v>1</v>
      </c>
      <c r="N30" s="318">
        <v>17</v>
      </c>
      <c r="O30" s="485">
        <v>1</v>
      </c>
      <c r="P30" s="318">
        <v>22</v>
      </c>
      <c r="Q30" s="485">
        <v>1</v>
      </c>
      <c r="R30" s="318">
        <v>18</v>
      </c>
      <c r="S30" s="496">
        <f t="shared" si="19"/>
        <v>4</v>
      </c>
      <c r="T30" s="497">
        <f t="shared" si="19"/>
        <v>75</v>
      </c>
      <c r="U30" s="485">
        <v>1</v>
      </c>
      <c r="V30" s="318">
        <v>29</v>
      </c>
      <c r="W30" s="485">
        <v>1</v>
      </c>
      <c r="X30" s="318">
        <v>25</v>
      </c>
      <c r="Y30" s="485">
        <v>1</v>
      </c>
      <c r="Z30" s="318">
        <v>19</v>
      </c>
      <c r="AA30" s="318">
        <v>1</v>
      </c>
      <c r="AB30" s="318">
        <v>18</v>
      </c>
      <c r="AC30" s="318">
        <v>2</v>
      </c>
      <c r="AD30" s="318">
        <v>40</v>
      </c>
      <c r="AE30" s="497">
        <f t="shared" si="20"/>
        <v>6</v>
      </c>
      <c r="AF30" s="497">
        <f t="shared" si="20"/>
        <v>131</v>
      </c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497"/>
      <c r="AT30" s="497"/>
      <c r="AU30" s="497"/>
      <c r="AV30" s="497"/>
      <c r="AW30" s="497"/>
      <c r="AX30" s="497"/>
      <c r="AY30" s="498">
        <f t="shared" si="14"/>
        <v>10</v>
      </c>
      <c r="AZ30" s="498">
        <f t="shared" si="15"/>
        <v>206</v>
      </c>
      <c r="BA30" s="499">
        <f t="shared" si="16"/>
        <v>0</v>
      </c>
      <c r="BB30" s="499">
        <f t="shared" si="16"/>
        <v>0</v>
      </c>
      <c r="BC30" s="493">
        <f t="shared" si="17"/>
        <v>20.6</v>
      </c>
      <c r="BD30" s="494">
        <f t="shared" si="18"/>
        <v>187.25</v>
      </c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</row>
    <row r="31" spans="1:78" s="472" customFormat="1" ht="13.5">
      <c r="A31" s="318">
        <v>7</v>
      </c>
      <c r="B31" s="437" t="s">
        <v>145</v>
      </c>
      <c r="C31" s="495"/>
      <c r="D31" s="495"/>
      <c r="E31" s="486"/>
      <c r="F31" s="486"/>
      <c r="G31" s="486"/>
      <c r="H31" s="486"/>
      <c r="I31" s="486"/>
      <c r="J31" s="486"/>
      <c r="K31" s="485">
        <v>1</v>
      </c>
      <c r="L31" s="318">
        <v>20</v>
      </c>
      <c r="M31" s="485">
        <v>1</v>
      </c>
      <c r="N31" s="318">
        <v>22</v>
      </c>
      <c r="O31" s="485">
        <v>1</v>
      </c>
      <c r="P31" s="318">
        <v>26</v>
      </c>
      <c r="Q31" s="485">
        <v>1</v>
      </c>
      <c r="R31" s="318">
        <v>24</v>
      </c>
      <c r="S31" s="496">
        <f t="shared" si="19"/>
        <v>4</v>
      </c>
      <c r="T31" s="497">
        <f t="shared" si="19"/>
        <v>92</v>
      </c>
      <c r="U31" s="485">
        <v>1</v>
      </c>
      <c r="V31" s="318">
        <v>21</v>
      </c>
      <c r="W31" s="485">
        <v>1</v>
      </c>
      <c r="X31" s="318">
        <v>25</v>
      </c>
      <c r="Y31" s="485">
        <v>1</v>
      </c>
      <c r="Z31" s="318">
        <v>25</v>
      </c>
      <c r="AA31" s="318">
        <v>1</v>
      </c>
      <c r="AB31" s="318">
        <v>17</v>
      </c>
      <c r="AC31" s="318">
        <v>1</v>
      </c>
      <c r="AD31" s="318">
        <v>12</v>
      </c>
      <c r="AE31" s="497">
        <f t="shared" si="20"/>
        <v>5</v>
      </c>
      <c r="AF31" s="497">
        <f t="shared" si="20"/>
        <v>100</v>
      </c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497"/>
      <c r="AT31" s="497"/>
      <c r="AU31" s="497"/>
      <c r="AV31" s="497"/>
      <c r="AW31" s="497"/>
      <c r="AX31" s="497"/>
      <c r="AY31" s="498">
        <f t="shared" si="14"/>
        <v>9</v>
      </c>
      <c r="AZ31" s="498">
        <f t="shared" si="15"/>
        <v>192</v>
      </c>
      <c r="BA31" s="499">
        <f t="shared" si="16"/>
        <v>0</v>
      </c>
      <c r="BB31" s="499">
        <f t="shared" si="16"/>
        <v>0</v>
      </c>
      <c r="BC31" s="493">
        <f t="shared" si="17"/>
        <v>21.333333333333332</v>
      </c>
      <c r="BD31" s="494">
        <f t="shared" si="18"/>
        <v>169</v>
      </c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</row>
    <row r="32" spans="1:78" s="472" customFormat="1" ht="13.5">
      <c r="A32" s="318">
        <v>8</v>
      </c>
      <c r="B32" s="437" t="s">
        <v>148</v>
      </c>
      <c r="C32" s="495"/>
      <c r="D32" s="495"/>
      <c r="E32" s="486"/>
      <c r="F32" s="486"/>
      <c r="G32" s="486"/>
      <c r="H32" s="486"/>
      <c r="I32" s="486"/>
      <c r="J32" s="486"/>
      <c r="K32" s="485">
        <v>1</v>
      </c>
      <c r="L32" s="318">
        <v>25</v>
      </c>
      <c r="M32" s="485">
        <v>1</v>
      </c>
      <c r="N32" s="318">
        <v>27</v>
      </c>
      <c r="O32" s="485">
        <v>2</v>
      </c>
      <c r="P32" s="318">
        <v>39</v>
      </c>
      <c r="Q32" s="485">
        <v>1</v>
      </c>
      <c r="R32" s="318">
        <v>23</v>
      </c>
      <c r="S32" s="496">
        <f t="shared" si="19"/>
        <v>5</v>
      </c>
      <c r="T32" s="497">
        <f t="shared" si="19"/>
        <v>114</v>
      </c>
      <c r="U32" s="485">
        <v>1</v>
      </c>
      <c r="V32" s="318">
        <v>28</v>
      </c>
      <c r="W32" s="485">
        <v>1</v>
      </c>
      <c r="X32" s="318">
        <v>25</v>
      </c>
      <c r="Y32" s="485">
        <v>2</v>
      </c>
      <c r="Z32" s="318">
        <v>35</v>
      </c>
      <c r="AA32" s="318">
        <v>1</v>
      </c>
      <c r="AB32" s="318">
        <v>25</v>
      </c>
      <c r="AC32" s="318">
        <v>1</v>
      </c>
      <c r="AD32" s="318">
        <v>25</v>
      </c>
      <c r="AE32" s="497">
        <f t="shared" si="20"/>
        <v>6</v>
      </c>
      <c r="AF32" s="497">
        <f t="shared" si="20"/>
        <v>138</v>
      </c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497"/>
      <c r="AT32" s="497"/>
      <c r="AU32" s="497"/>
      <c r="AV32" s="497"/>
      <c r="AW32" s="497"/>
      <c r="AX32" s="497"/>
      <c r="AY32" s="498">
        <f t="shared" si="14"/>
        <v>11</v>
      </c>
      <c r="AZ32" s="498">
        <f t="shared" si="15"/>
        <v>252</v>
      </c>
      <c r="BA32" s="499">
        <f t="shared" si="16"/>
        <v>0</v>
      </c>
      <c r="BB32" s="499">
        <f t="shared" si="16"/>
        <v>0</v>
      </c>
      <c r="BC32" s="493">
        <f t="shared" si="17"/>
        <v>22.90909090909091</v>
      </c>
      <c r="BD32" s="494">
        <f t="shared" si="18"/>
        <v>223.5</v>
      </c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</row>
    <row r="33" spans="1:78" s="472" customFormat="1" ht="13.5">
      <c r="A33" s="318">
        <v>9</v>
      </c>
      <c r="B33" s="437" t="s">
        <v>190</v>
      </c>
      <c r="C33" s="495"/>
      <c r="D33" s="495"/>
      <c r="E33" s="486"/>
      <c r="F33" s="486"/>
      <c r="G33" s="486"/>
      <c r="H33" s="486"/>
      <c r="I33" s="486"/>
      <c r="J33" s="486"/>
      <c r="K33" s="485">
        <v>1</v>
      </c>
      <c r="L33" s="318">
        <v>21</v>
      </c>
      <c r="M33" s="485">
        <v>2</v>
      </c>
      <c r="N33" s="318">
        <v>41</v>
      </c>
      <c r="O33" s="485">
        <v>1</v>
      </c>
      <c r="P33" s="318">
        <v>27</v>
      </c>
      <c r="Q33" s="485">
        <v>2</v>
      </c>
      <c r="R33" s="318">
        <v>35</v>
      </c>
      <c r="S33" s="496">
        <f t="shared" si="19"/>
        <v>6</v>
      </c>
      <c r="T33" s="497">
        <f t="shared" si="19"/>
        <v>124</v>
      </c>
      <c r="U33" s="485">
        <v>1</v>
      </c>
      <c r="V33" s="318">
        <v>21</v>
      </c>
      <c r="W33" s="485">
        <v>2</v>
      </c>
      <c r="X33" s="318">
        <v>47</v>
      </c>
      <c r="Y33" s="485">
        <v>1</v>
      </c>
      <c r="Z33" s="318">
        <v>30</v>
      </c>
      <c r="AA33" s="318">
        <v>2</v>
      </c>
      <c r="AB33" s="318">
        <v>50</v>
      </c>
      <c r="AC33" s="318">
        <v>2</v>
      </c>
      <c r="AD33" s="318">
        <v>37</v>
      </c>
      <c r="AE33" s="497">
        <f t="shared" si="20"/>
        <v>8</v>
      </c>
      <c r="AF33" s="497">
        <f t="shared" si="20"/>
        <v>185</v>
      </c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497"/>
      <c r="AT33" s="497"/>
      <c r="AU33" s="497"/>
      <c r="AV33" s="497"/>
      <c r="AW33" s="497"/>
      <c r="AX33" s="497"/>
      <c r="AY33" s="498">
        <f t="shared" si="14"/>
        <v>14</v>
      </c>
      <c r="AZ33" s="498">
        <f t="shared" si="15"/>
        <v>309</v>
      </c>
      <c r="BA33" s="499">
        <f t="shared" si="16"/>
        <v>0</v>
      </c>
      <c r="BB33" s="499">
        <f t="shared" si="16"/>
        <v>0</v>
      </c>
      <c r="BC33" s="493">
        <f t="shared" si="17"/>
        <v>22.071428571428573</v>
      </c>
      <c r="BD33" s="494">
        <f t="shared" si="18"/>
        <v>278</v>
      </c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</row>
    <row r="34" spans="1:78" s="472" customFormat="1" ht="13.5">
      <c r="A34" s="318">
        <v>10</v>
      </c>
      <c r="B34" s="437" t="s">
        <v>119</v>
      </c>
      <c r="C34" s="495"/>
      <c r="D34" s="495"/>
      <c r="E34" s="486"/>
      <c r="F34" s="486"/>
      <c r="G34" s="486"/>
      <c r="H34" s="486"/>
      <c r="I34" s="486"/>
      <c r="J34" s="486"/>
      <c r="K34" s="485">
        <v>1</v>
      </c>
      <c r="L34" s="318">
        <v>20</v>
      </c>
      <c r="M34" s="485">
        <v>1</v>
      </c>
      <c r="N34" s="318">
        <v>18</v>
      </c>
      <c r="O34" s="485">
        <v>1</v>
      </c>
      <c r="P34" s="318">
        <v>18</v>
      </c>
      <c r="Q34" s="485">
        <v>1</v>
      </c>
      <c r="R34" s="318">
        <v>17</v>
      </c>
      <c r="S34" s="496">
        <f t="shared" si="19"/>
        <v>4</v>
      </c>
      <c r="T34" s="497">
        <f t="shared" si="19"/>
        <v>73</v>
      </c>
      <c r="U34" s="485">
        <v>1</v>
      </c>
      <c r="V34" s="318">
        <v>16</v>
      </c>
      <c r="W34" s="485">
        <v>1</v>
      </c>
      <c r="X34" s="318">
        <v>22</v>
      </c>
      <c r="Y34" s="485">
        <v>1</v>
      </c>
      <c r="Z34" s="318">
        <v>19</v>
      </c>
      <c r="AA34" s="318">
        <v>1</v>
      </c>
      <c r="AB34" s="318">
        <v>20</v>
      </c>
      <c r="AC34" s="318">
        <v>1</v>
      </c>
      <c r="AD34" s="318">
        <v>16</v>
      </c>
      <c r="AE34" s="497">
        <f t="shared" si="20"/>
        <v>5</v>
      </c>
      <c r="AF34" s="497">
        <f t="shared" si="20"/>
        <v>93</v>
      </c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497"/>
      <c r="AT34" s="497"/>
      <c r="AU34" s="497"/>
      <c r="AV34" s="497"/>
      <c r="AW34" s="497"/>
      <c r="AX34" s="497"/>
      <c r="AY34" s="498">
        <f t="shared" si="14"/>
        <v>9</v>
      </c>
      <c r="AZ34" s="498">
        <f t="shared" si="15"/>
        <v>166</v>
      </c>
      <c r="BA34" s="499">
        <f t="shared" si="16"/>
        <v>0</v>
      </c>
      <c r="BB34" s="499">
        <f t="shared" si="16"/>
        <v>0</v>
      </c>
      <c r="BC34" s="493">
        <f t="shared" si="17"/>
        <v>18.444444444444443</v>
      </c>
      <c r="BD34" s="494">
        <f t="shared" si="18"/>
        <v>147.75</v>
      </c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</row>
    <row r="35" spans="1:78" s="472" customFormat="1" ht="13.5">
      <c r="A35" s="318">
        <v>11</v>
      </c>
      <c r="B35" s="437" t="s">
        <v>123</v>
      </c>
      <c r="C35" s="495"/>
      <c r="D35" s="495"/>
      <c r="E35" s="486"/>
      <c r="F35" s="486"/>
      <c r="G35" s="486"/>
      <c r="H35" s="486"/>
      <c r="I35" s="486"/>
      <c r="J35" s="486"/>
      <c r="K35" s="485">
        <v>0</v>
      </c>
      <c r="L35" s="318">
        <v>0</v>
      </c>
      <c r="M35" s="485">
        <v>1</v>
      </c>
      <c r="N35" s="318">
        <v>23</v>
      </c>
      <c r="O35" s="485">
        <v>1</v>
      </c>
      <c r="P35" s="318">
        <v>18</v>
      </c>
      <c r="Q35" s="485">
        <v>1</v>
      </c>
      <c r="R35" s="318">
        <v>21</v>
      </c>
      <c r="S35" s="496">
        <f t="shared" si="19"/>
        <v>3</v>
      </c>
      <c r="T35" s="497">
        <f t="shared" si="19"/>
        <v>62</v>
      </c>
      <c r="U35" s="485">
        <v>0</v>
      </c>
      <c r="V35" s="318">
        <v>0</v>
      </c>
      <c r="W35" s="485">
        <v>1</v>
      </c>
      <c r="X35" s="318">
        <v>22</v>
      </c>
      <c r="Y35" s="485">
        <v>1</v>
      </c>
      <c r="Z35" s="318">
        <v>21</v>
      </c>
      <c r="AA35" s="318">
        <v>1</v>
      </c>
      <c r="AB35" s="318">
        <v>18</v>
      </c>
      <c r="AC35" s="318">
        <v>1</v>
      </c>
      <c r="AD35" s="318">
        <v>20</v>
      </c>
      <c r="AE35" s="497">
        <f t="shared" si="20"/>
        <v>4</v>
      </c>
      <c r="AF35" s="497">
        <f t="shared" si="20"/>
        <v>81</v>
      </c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497"/>
      <c r="AT35" s="497"/>
      <c r="AU35" s="497"/>
      <c r="AV35" s="497"/>
      <c r="AW35" s="497"/>
      <c r="AX35" s="497"/>
      <c r="AY35" s="498">
        <f t="shared" si="14"/>
        <v>7</v>
      </c>
      <c r="AZ35" s="498">
        <f t="shared" si="15"/>
        <v>143</v>
      </c>
      <c r="BA35" s="499">
        <f t="shared" si="16"/>
        <v>0</v>
      </c>
      <c r="BB35" s="499">
        <f t="shared" si="16"/>
        <v>0</v>
      </c>
      <c r="BC35" s="493">
        <f t="shared" si="17"/>
        <v>20.428571428571427</v>
      </c>
      <c r="BD35" s="494">
        <f t="shared" si="18"/>
        <v>127.5</v>
      </c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</row>
    <row r="36" spans="1:78" s="472" customFormat="1" ht="13.5">
      <c r="A36" s="318">
        <v>12</v>
      </c>
      <c r="B36" s="437" t="s">
        <v>167</v>
      </c>
      <c r="C36" s="495"/>
      <c r="D36" s="495"/>
      <c r="E36" s="486"/>
      <c r="F36" s="486"/>
      <c r="G36" s="486"/>
      <c r="H36" s="486"/>
      <c r="I36" s="486"/>
      <c r="J36" s="486"/>
      <c r="K36" s="485">
        <v>1</v>
      </c>
      <c r="L36" s="318">
        <v>16</v>
      </c>
      <c r="M36" s="485">
        <v>1</v>
      </c>
      <c r="N36" s="318">
        <v>16</v>
      </c>
      <c r="O36" s="485">
        <v>1</v>
      </c>
      <c r="P36" s="318">
        <v>11</v>
      </c>
      <c r="Q36" s="485">
        <v>1</v>
      </c>
      <c r="R36" s="318">
        <v>16</v>
      </c>
      <c r="S36" s="496">
        <f t="shared" si="19"/>
        <v>4</v>
      </c>
      <c r="T36" s="497">
        <f t="shared" si="19"/>
        <v>59</v>
      </c>
      <c r="U36" s="485">
        <v>1</v>
      </c>
      <c r="V36" s="318">
        <v>20</v>
      </c>
      <c r="W36" s="485">
        <v>1</v>
      </c>
      <c r="X36" s="318">
        <v>18</v>
      </c>
      <c r="Y36" s="485">
        <v>1</v>
      </c>
      <c r="Z36" s="318">
        <v>19</v>
      </c>
      <c r="AA36" s="318">
        <v>1</v>
      </c>
      <c r="AB36" s="318">
        <v>18</v>
      </c>
      <c r="AC36" s="318">
        <v>1</v>
      </c>
      <c r="AD36" s="318">
        <v>19</v>
      </c>
      <c r="AE36" s="497">
        <f t="shared" si="20"/>
        <v>5</v>
      </c>
      <c r="AF36" s="497">
        <f t="shared" si="20"/>
        <v>94</v>
      </c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497"/>
      <c r="AT36" s="497"/>
      <c r="AU36" s="497"/>
      <c r="AV36" s="497"/>
      <c r="AW36" s="497"/>
      <c r="AX36" s="497"/>
      <c r="AY36" s="498">
        <f t="shared" si="14"/>
        <v>9</v>
      </c>
      <c r="AZ36" s="498">
        <f t="shared" si="15"/>
        <v>153</v>
      </c>
      <c r="BA36" s="499">
        <f t="shared" si="16"/>
        <v>0</v>
      </c>
      <c r="BB36" s="499">
        <f t="shared" si="16"/>
        <v>0</v>
      </c>
      <c r="BC36" s="493">
        <f t="shared" si="17"/>
        <v>17</v>
      </c>
      <c r="BD36" s="494">
        <f t="shared" si="18"/>
        <v>138.25</v>
      </c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</row>
    <row r="37" spans="1:78" s="472" customFormat="1" ht="13.5">
      <c r="A37" s="318">
        <v>13</v>
      </c>
      <c r="B37" s="437" t="s">
        <v>168</v>
      </c>
      <c r="C37" s="495"/>
      <c r="D37" s="495"/>
      <c r="E37" s="486"/>
      <c r="F37" s="486"/>
      <c r="G37" s="486"/>
      <c r="H37" s="486"/>
      <c r="I37" s="486"/>
      <c r="J37" s="486"/>
      <c r="K37" s="485">
        <v>1</v>
      </c>
      <c r="L37" s="318">
        <v>15</v>
      </c>
      <c r="M37" s="485">
        <v>1</v>
      </c>
      <c r="N37" s="318">
        <v>17</v>
      </c>
      <c r="O37" s="485"/>
      <c r="P37" s="318"/>
      <c r="Q37" s="485">
        <v>1</v>
      </c>
      <c r="R37" s="318">
        <v>20</v>
      </c>
      <c r="S37" s="496">
        <f t="shared" si="19"/>
        <v>3</v>
      </c>
      <c r="T37" s="497">
        <f t="shared" si="19"/>
        <v>52</v>
      </c>
      <c r="U37" s="485"/>
      <c r="V37" s="318"/>
      <c r="W37" s="485">
        <v>1</v>
      </c>
      <c r="X37" s="318">
        <v>26</v>
      </c>
      <c r="Y37" s="485">
        <v>1</v>
      </c>
      <c r="Z37" s="318">
        <v>15</v>
      </c>
      <c r="AA37" s="318">
        <v>1</v>
      </c>
      <c r="AB37" s="318">
        <v>16</v>
      </c>
      <c r="AC37" s="318">
        <v>1</v>
      </c>
      <c r="AD37" s="318">
        <v>22</v>
      </c>
      <c r="AE37" s="497">
        <f t="shared" si="20"/>
        <v>4</v>
      </c>
      <c r="AF37" s="497">
        <f t="shared" si="20"/>
        <v>79</v>
      </c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497"/>
      <c r="AT37" s="497"/>
      <c r="AU37" s="497"/>
      <c r="AV37" s="497"/>
      <c r="AW37" s="497"/>
      <c r="AX37" s="497"/>
      <c r="AY37" s="498">
        <f t="shared" si="14"/>
        <v>7</v>
      </c>
      <c r="AZ37" s="498">
        <f t="shared" si="15"/>
        <v>131</v>
      </c>
      <c r="BA37" s="499">
        <f t="shared" si="16"/>
        <v>0</v>
      </c>
      <c r="BB37" s="499">
        <f t="shared" si="16"/>
        <v>0</v>
      </c>
      <c r="BC37" s="493">
        <f t="shared" si="17"/>
        <v>18.714285714285715</v>
      </c>
      <c r="BD37" s="494">
        <f t="shared" si="18"/>
        <v>118</v>
      </c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</row>
    <row r="38" spans="1:78" s="472" customFormat="1" ht="13.5">
      <c r="A38" s="318">
        <v>14</v>
      </c>
      <c r="B38" s="437" t="s">
        <v>125</v>
      </c>
      <c r="C38" s="495"/>
      <c r="D38" s="495"/>
      <c r="E38" s="486"/>
      <c r="F38" s="486"/>
      <c r="G38" s="486"/>
      <c r="H38" s="486"/>
      <c r="I38" s="486"/>
      <c r="J38" s="486"/>
      <c r="K38" s="485">
        <v>1</v>
      </c>
      <c r="L38" s="318">
        <v>25</v>
      </c>
      <c r="M38" s="485">
        <v>1</v>
      </c>
      <c r="N38" s="318">
        <v>28</v>
      </c>
      <c r="O38" s="485">
        <v>1</v>
      </c>
      <c r="P38" s="318">
        <v>20</v>
      </c>
      <c r="Q38" s="485">
        <v>1</v>
      </c>
      <c r="R38" s="318">
        <v>24</v>
      </c>
      <c r="S38" s="496">
        <f t="shared" si="19"/>
        <v>4</v>
      </c>
      <c r="T38" s="497">
        <f t="shared" si="19"/>
        <v>97</v>
      </c>
      <c r="U38" s="485">
        <v>1</v>
      </c>
      <c r="V38" s="318">
        <v>25</v>
      </c>
      <c r="W38" s="485">
        <v>1</v>
      </c>
      <c r="X38" s="318">
        <v>19</v>
      </c>
      <c r="Y38" s="485">
        <v>1</v>
      </c>
      <c r="Z38" s="318">
        <v>21</v>
      </c>
      <c r="AA38" s="318">
        <v>1</v>
      </c>
      <c r="AB38" s="318">
        <v>19</v>
      </c>
      <c r="AC38" s="318">
        <v>1</v>
      </c>
      <c r="AD38" s="318">
        <v>20</v>
      </c>
      <c r="AE38" s="497">
        <f t="shared" si="20"/>
        <v>5</v>
      </c>
      <c r="AF38" s="497">
        <f t="shared" si="20"/>
        <v>104</v>
      </c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497"/>
      <c r="AT38" s="497"/>
      <c r="AU38" s="497"/>
      <c r="AV38" s="497"/>
      <c r="AW38" s="497"/>
      <c r="AX38" s="497"/>
      <c r="AY38" s="498">
        <f t="shared" si="14"/>
        <v>9</v>
      </c>
      <c r="AZ38" s="498">
        <f t="shared" si="15"/>
        <v>201</v>
      </c>
      <c r="BA38" s="499">
        <f t="shared" si="16"/>
        <v>0</v>
      </c>
      <c r="BB38" s="499">
        <f t="shared" si="16"/>
        <v>0</v>
      </c>
      <c r="BC38" s="493">
        <f t="shared" si="17"/>
        <v>22.333333333333332</v>
      </c>
      <c r="BD38" s="494">
        <f t="shared" si="18"/>
        <v>176.75</v>
      </c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</row>
    <row r="39" spans="1:78" s="472" customFormat="1" ht="13.5">
      <c r="A39" s="318">
        <v>15</v>
      </c>
      <c r="B39" s="437" t="s">
        <v>126</v>
      </c>
      <c r="C39" s="495"/>
      <c r="D39" s="495"/>
      <c r="E39" s="486"/>
      <c r="F39" s="486"/>
      <c r="G39" s="486"/>
      <c r="H39" s="486"/>
      <c r="I39" s="486"/>
      <c r="J39" s="486"/>
      <c r="K39" s="485">
        <v>1</v>
      </c>
      <c r="L39" s="318">
        <v>20</v>
      </c>
      <c r="M39" s="485">
        <v>1</v>
      </c>
      <c r="N39" s="318">
        <v>21</v>
      </c>
      <c r="O39" s="485">
        <v>0</v>
      </c>
      <c r="P39" s="318">
        <v>0</v>
      </c>
      <c r="Q39" s="485">
        <v>1</v>
      </c>
      <c r="R39" s="318">
        <v>18</v>
      </c>
      <c r="S39" s="496">
        <f t="shared" si="19"/>
        <v>3</v>
      </c>
      <c r="T39" s="497">
        <f t="shared" si="19"/>
        <v>59</v>
      </c>
      <c r="U39" s="485">
        <v>1</v>
      </c>
      <c r="V39" s="318">
        <v>21</v>
      </c>
      <c r="W39" s="485">
        <v>1</v>
      </c>
      <c r="X39" s="318">
        <v>22</v>
      </c>
      <c r="Y39" s="485">
        <v>1</v>
      </c>
      <c r="Z39" s="318">
        <v>22</v>
      </c>
      <c r="AA39" s="318">
        <v>1</v>
      </c>
      <c r="AB39" s="318">
        <v>22</v>
      </c>
      <c r="AC39" s="318">
        <v>1</v>
      </c>
      <c r="AD39" s="318">
        <v>19</v>
      </c>
      <c r="AE39" s="497">
        <f t="shared" si="20"/>
        <v>5</v>
      </c>
      <c r="AF39" s="497">
        <f t="shared" si="20"/>
        <v>106</v>
      </c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497"/>
      <c r="AT39" s="497"/>
      <c r="AU39" s="497"/>
      <c r="AV39" s="497"/>
      <c r="AW39" s="497"/>
      <c r="AX39" s="497"/>
      <c r="AY39" s="498">
        <f t="shared" si="14"/>
        <v>8</v>
      </c>
      <c r="AZ39" s="498">
        <f t="shared" si="15"/>
        <v>165</v>
      </c>
      <c r="BA39" s="499">
        <f t="shared" si="16"/>
        <v>0</v>
      </c>
      <c r="BB39" s="499">
        <f t="shared" si="16"/>
        <v>0</v>
      </c>
      <c r="BC39" s="493">
        <f t="shared" si="17"/>
        <v>20.625</v>
      </c>
      <c r="BD39" s="494">
        <f t="shared" si="18"/>
        <v>150.25</v>
      </c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</row>
    <row r="40" spans="1:78" s="472" customFormat="1" ht="16.5" customHeight="1">
      <c r="A40" s="318">
        <v>16</v>
      </c>
      <c r="B40" s="437" t="s">
        <v>169</v>
      </c>
      <c r="C40" s="495"/>
      <c r="D40" s="495"/>
      <c r="E40" s="486"/>
      <c r="F40" s="486"/>
      <c r="G40" s="486"/>
      <c r="H40" s="486"/>
      <c r="I40" s="486"/>
      <c r="J40" s="486"/>
      <c r="K40" s="485">
        <v>1</v>
      </c>
      <c r="L40" s="318">
        <v>24</v>
      </c>
      <c r="M40" s="485">
        <v>1</v>
      </c>
      <c r="N40" s="318">
        <v>26</v>
      </c>
      <c r="O40" s="485">
        <v>1</v>
      </c>
      <c r="P40" s="318">
        <v>22</v>
      </c>
      <c r="Q40" s="485">
        <v>1</v>
      </c>
      <c r="R40" s="318">
        <v>30</v>
      </c>
      <c r="S40" s="496">
        <f t="shared" si="19"/>
        <v>4</v>
      </c>
      <c r="T40" s="497">
        <f t="shared" si="19"/>
        <v>102</v>
      </c>
      <c r="U40" s="485">
        <v>1</v>
      </c>
      <c r="V40" s="318">
        <v>29</v>
      </c>
      <c r="W40" s="485">
        <v>1</v>
      </c>
      <c r="X40" s="318">
        <v>23</v>
      </c>
      <c r="Y40" s="485">
        <v>2</v>
      </c>
      <c r="Z40" s="318">
        <v>35</v>
      </c>
      <c r="AA40" s="318">
        <v>1</v>
      </c>
      <c r="AB40" s="318">
        <v>19</v>
      </c>
      <c r="AC40" s="318">
        <v>2</v>
      </c>
      <c r="AD40" s="318">
        <v>38</v>
      </c>
      <c r="AE40" s="497">
        <f t="shared" si="20"/>
        <v>7</v>
      </c>
      <c r="AF40" s="497">
        <f t="shared" si="20"/>
        <v>144</v>
      </c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497"/>
      <c r="AT40" s="497"/>
      <c r="AU40" s="497"/>
      <c r="AV40" s="497"/>
      <c r="AW40" s="497"/>
      <c r="AX40" s="497"/>
      <c r="AY40" s="498">
        <f t="shared" si="14"/>
        <v>11</v>
      </c>
      <c r="AZ40" s="498">
        <f t="shared" si="15"/>
        <v>246</v>
      </c>
      <c r="BA40" s="499">
        <f t="shared" si="16"/>
        <v>0</v>
      </c>
      <c r="BB40" s="499">
        <f t="shared" si="16"/>
        <v>0</v>
      </c>
      <c r="BC40" s="493">
        <f t="shared" si="17"/>
        <v>22.363636363636363</v>
      </c>
      <c r="BD40" s="494">
        <f t="shared" si="18"/>
        <v>220.5</v>
      </c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</row>
    <row r="41" spans="1:78" s="472" customFormat="1" ht="13.5">
      <c r="A41" s="318">
        <v>17</v>
      </c>
      <c r="B41" s="437" t="s">
        <v>129</v>
      </c>
      <c r="C41" s="495"/>
      <c r="D41" s="495"/>
      <c r="E41" s="486"/>
      <c r="F41" s="486"/>
      <c r="G41" s="486"/>
      <c r="H41" s="486"/>
      <c r="I41" s="486"/>
      <c r="J41" s="486"/>
      <c r="K41" s="485">
        <v>2</v>
      </c>
      <c r="L41" s="318">
        <v>47</v>
      </c>
      <c r="M41" s="485">
        <v>1</v>
      </c>
      <c r="N41" s="318">
        <v>23</v>
      </c>
      <c r="O41" s="485">
        <v>2</v>
      </c>
      <c r="P41" s="318">
        <v>50</v>
      </c>
      <c r="Q41" s="485">
        <v>1</v>
      </c>
      <c r="R41" s="318">
        <v>26</v>
      </c>
      <c r="S41" s="496">
        <f t="shared" si="19"/>
        <v>6</v>
      </c>
      <c r="T41" s="497">
        <f t="shared" si="19"/>
        <v>146</v>
      </c>
      <c r="U41" s="485">
        <v>1</v>
      </c>
      <c r="V41" s="318">
        <v>32</v>
      </c>
      <c r="W41" s="485">
        <v>1</v>
      </c>
      <c r="X41" s="318">
        <v>26</v>
      </c>
      <c r="Y41" s="485">
        <v>1</v>
      </c>
      <c r="Z41" s="318">
        <v>29</v>
      </c>
      <c r="AA41" s="318">
        <v>1</v>
      </c>
      <c r="AB41" s="318">
        <v>32</v>
      </c>
      <c r="AC41" s="318">
        <v>1</v>
      </c>
      <c r="AD41" s="318">
        <v>25</v>
      </c>
      <c r="AE41" s="497">
        <f t="shared" si="20"/>
        <v>5</v>
      </c>
      <c r="AF41" s="497">
        <f t="shared" si="20"/>
        <v>144</v>
      </c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497"/>
      <c r="AT41" s="497"/>
      <c r="AU41" s="497"/>
      <c r="AV41" s="497"/>
      <c r="AW41" s="497"/>
      <c r="AX41" s="497"/>
      <c r="AY41" s="498">
        <f t="shared" si="14"/>
        <v>11</v>
      </c>
      <c r="AZ41" s="498">
        <f t="shared" si="15"/>
        <v>290</v>
      </c>
      <c r="BA41" s="499">
        <f t="shared" si="16"/>
        <v>0</v>
      </c>
      <c r="BB41" s="499">
        <f t="shared" si="16"/>
        <v>0</v>
      </c>
      <c r="BC41" s="493">
        <f t="shared" si="17"/>
        <v>26.363636363636363</v>
      </c>
      <c r="BD41" s="494">
        <f t="shared" si="18"/>
        <v>253.5</v>
      </c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</row>
    <row r="42" spans="1:78" s="472" customFormat="1" ht="27.75" customHeight="1">
      <c r="A42" s="318">
        <v>18</v>
      </c>
      <c r="B42" s="437" t="s">
        <v>191</v>
      </c>
      <c r="C42" s="523"/>
      <c r="D42" s="523"/>
      <c r="E42" s="486"/>
      <c r="F42" s="486"/>
      <c r="G42" s="486"/>
      <c r="H42" s="486"/>
      <c r="I42" s="486"/>
      <c r="J42" s="486"/>
      <c r="K42" s="485">
        <v>1</v>
      </c>
      <c r="L42" s="318">
        <v>20</v>
      </c>
      <c r="M42" s="485">
        <v>1</v>
      </c>
      <c r="N42" s="318">
        <v>15</v>
      </c>
      <c r="O42" s="485">
        <v>1</v>
      </c>
      <c r="P42" s="318">
        <v>20</v>
      </c>
      <c r="Q42" s="485">
        <v>1</v>
      </c>
      <c r="R42" s="318">
        <v>18</v>
      </c>
      <c r="S42" s="496">
        <f t="shared" si="19"/>
        <v>4</v>
      </c>
      <c r="T42" s="497">
        <f t="shared" si="19"/>
        <v>73</v>
      </c>
      <c r="U42" s="485">
        <v>1</v>
      </c>
      <c r="V42" s="318">
        <v>18</v>
      </c>
      <c r="W42" s="485">
        <v>1</v>
      </c>
      <c r="X42" s="318">
        <v>13</v>
      </c>
      <c r="Y42" s="485">
        <v>1</v>
      </c>
      <c r="Z42" s="318">
        <v>15</v>
      </c>
      <c r="AA42" s="318">
        <v>1</v>
      </c>
      <c r="AB42" s="318">
        <v>13</v>
      </c>
      <c r="AC42" s="318">
        <v>1</v>
      </c>
      <c r="AD42" s="318">
        <v>17</v>
      </c>
      <c r="AE42" s="497">
        <f t="shared" si="20"/>
        <v>5</v>
      </c>
      <c r="AF42" s="497">
        <f t="shared" si="20"/>
        <v>76</v>
      </c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497"/>
      <c r="AT42" s="497"/>
      <c r="AU42" s="497"/>
      <c r="AV42" s="497"/>
      <c r="AW42" s="497"/>
      <c r="AX42" s="497"/>
      <c r="AY42" s="498">
        <f t="shared" si="14"/>
        <v>9</v>
      </c>
      <c r="AZ42" s="498">
        <f t="shared" si="15"/>
        <v>149</v>
      </c>
      <c r="BA42" s="499">
        <f t="shared" si="16"/>
        <v>0</v>
      </c>
      <c r="BB42" s="499">
        <f t="shared" si="16"/>
        <v>0</v>
      </c>
      <c r="BC42" s="493">
        <f t="shared" si="17"/>
        <v>16.555555555555557</v>
      </c>
      <c r="BD42" s="494">
        <f t="shared" si="18"/>
        <v>130.75</v>
      </c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</row>
    <row r="43" spans="1:78" s="472" customFormat="1" ht="13.5">
      <c r="A43" s="318">
        <v>19</v>
      </c>
      <c r="B43" s="438" t="s">
        <v>170</v>
      </c>
      <c r="C43" s="495"/>
      <c r="D43" s="495"/>
      <c r="E43" s="486"/>
      <c r="F43" s="486"/>
      <c r="G43" s="486"/>
      <c r="H43" s="486"/>
      <c r="I43" s="486"/>
      <c r="J43" s="486"/>
      <c r="K43" s="524">
        <v>1</v>
      </c>
      <c r="L43" s="525">
        <v>12</v>
      </c>
      <c r="M43" s="524">
        <v>1</v>
      </c>
      <c r="N43" s="525">
        <v>15</v>
      </c>
      <c r="O43" s="524">
        <v>1</v>
      </c>
      <c r="P43" s="525">
        <v>21</v>
      </c>
      <c r="Q43" s="524">
        <v>1</v>
      </c>
      <c r="R43" s="525">
        <v>23</v>
      </c>
      <c r="S43" s="496">
        <f t="shared" si="19"/>
        <v>4</v>
      </c>
      <c r="T43" s="497">
        <f t="shared" si="19"/>
        <v>71</v>
      </c>
      <c r="U43" s="459">
        <v>1</v>
      </c>
      <c r="V43" s="526">
        <v>26</v>
      </c>
      <c r="W43" s="527">
        <v>1</v>
      </c>
      <c r="X43" s="528">
        <v>20</v>
      </c>
      <c r="Y43" s="524">
        <v>1</v>
      </c>
      <c r="Z43" s="525">
        <v>17</v>
      </c>
      <c r="AA43" s="525">
        <v>1</v>
      </c>
      <c r="AB43" s="525">
        <v>22</v>
      </c>
      <c r="AC43" s="525">
        <v>1</v>
      </c>
      <c r="AD43" s="525">
        <v>19</v>
      </c>
      <c r="AE43" s="497">
        <f t="shared" si="20"/>
        <v>5</v>
      </c>
      <c r="AF43" s="497">
        <f t="shared" si="20"/>
        <v>104</v>
      </c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497"/>
      <c r="AT43" s="497"/>
      <c r="AU43" s="497"/>
      <c r="AV43" s="497"/>
      <c r="AW43" s="497"/>
      <c r="AX43" s="497"/>
      <c r="AY43" s="498">
        <f t="shared" si="14"/>
        <v>9</v>
      </c>
      <c r="AZ43" s="498">
        <f t="shared" si="15"/>
        <v>175</v>
      </c>
      <c r="BA43" s="499">
        <f t="shared" si="16"/>
        <v>0</v>
      </c>
      <c r="BB43" s="499">
        <f t="shared" si="16"/>
        <v>0</v>
      </c>
      <c r="BC43" s="493">
        <f t="shared" si="17"/>
        <v>19.444444444444443</v>
      </c>
      <c r="BD43" s="494">
        <f t="shared" si="18"/>
        <v>157.25</v>
      </c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</row>
    <row r="44" spans="1:78" s="472" customFormat="1" ht="13.5">
      <c r="A44" s="318">
        <v>20</v>
      </c>
      <c r="B44" s="437" t="s">
        <v>171</v>
      </c>
      <c r="C44" s="495"/>
      <c r="D44" s="495"/>
      <c r="E44" s="486"/>
      <c r="F44" s="486"/>
      <c r="G44" s="486"/>
      <c r="H44" s="486"/>
      <c r="I44" s="486"/>
      <c r="J44" s="486"/>
      <c r="K44" s="485"/>
      <c r="L44" s="318"/>
      <c r="M44" s="485"/>
      <c r="N44" s="318"/>
      <c r="O44" s="485"/>
      <c r="P44" s="318"/>
      <c r="Q44" s="485"/>
      <c r="R44" s="318"/>
      <c r="S44" s="496">
        <f t="shared" si="19"/>
        <v>0</v>
      </c>
      <c r="T44" s="497">
        <f t="shared" si="19"/>
        <v>0</v>
      </c>
      <c r="U44" s="485">
        <v>2</v>
      </c>
      <c r="V44" s="318">
        <v>56</v>
      </c>
      <c r="W44" s="485">
        <v>2</v>
      </c>
      <c r="X44" s="318">
        <v>48</v>
      </c>
      <c r="Y44" s="485">
        <v>3</v>
      </c>
      <c r="Z44" s="318">
        <v>73</v>
      </c>
      <c r="AA44" s="318">
        <v>2</v>
      </c>
      <c r="AB44" s="318">
        <v>46</v>
      </c>
      <c r="AC44" s="318">
        <v>3</v>
      </c>
      <c r="AD44" s="318">
        <v>72</v>
      </c>
      <c r="AE44" s="497">
        <f t="shared" si="20"/>
        <v>12</v>
      </c>
      <c r="AF44" s="497">
        <f t="shared" si="20"/>
        <v>295</v>
      </c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497"/>
      <c r="AT44" s="497"/>
      <c r="AU44" s="497"/>
      <c r="AV44" s="497"/>
      <c r="AW44" s="497"/>
      <c r="AX44" s="497"/>
      <c r="AY44" s="498">
        <f t="shared" si="14"/>
        <v>12</v>
      </c>
      <c r="AZ44" s="498">
        <f t="shared" si="15"/>
        <v>295</v>
      </c>
      <c r="BA44" s="499">
        <f t="shared" si="16"/>
        <v>0</v>
      </c>
      <c r="BB44" s="499">
        <f t="shared" si="16"/>
        <v>0</v>
      </c>
      <c r="BC44" s="493">
        <f t="shared" si="17"/>
        <v>24.583333333333332</v>
      </c>
      <c r="BD44" s="494">
        <f t="shared" si="18"/>
        <v>295</v>
      </c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</row>
    <row r="45" spans="1:78" s="472" customFormat="1" ht="13.5">
      <c r="A45" s="318">
        <v>21</v>
      </c>
      <c r="B45" s="437" t="s">
        <v>130</v>
      </c>
      <c r="C45" s="495"/>
      <c r="D45" s="495"/>
      <c r="E45" s="486"/>
      <c r="F45" s="486"/>
      <c r="G45" s="486"/>
      <c r="H45" s="486"/>
      <c r="I45" s="486"/>
      <c r="J45" s="486"/>
      <c r="K45" s="485">
        <v>1</v>
      </c>
      <c r="L45" s="318">
        <v>16</v>
      </c>
      <c r="M45" s="485">
        <v>1</v>
      </c>
      <c r="N45" s="318">
        <v>18</v>
      </c>
      <c r="O45" s="485">
        <v>1</v>
      </c>
      <c r="P45" s="318">
        <v>22</v>
      </c>
      <c r="Q45" s="485">
        <v>1</v>
      </c>
      <c r="R45" s="318">
        <v>16</v>
      </c>
      <c r="S45" s="496">
        <f t="shared" si="19"/>
        <v>4</v>
      </c>
      <c r="T45" s="497">
        <f t="shared" si="19"/>
        <v>72</v>
      </c>
      <c r="U45" s="485">
        <v>1</v>
      </c>
      <c r="V45" s="318">
        <v>11</v>
      </c>
      <c r="W45" s="485">
        <v>1</v>
      </c>
      <c r="X45" s="318">
        <v>19</v>
      </c>
      <c r="Y45" s="485">
        <v>1</v>
      </c>
      <c r="Z45" s="318">
        <v>18</v>
      </c>
      <c r="AA45" s="318">
        <v>1</v>
      </c>
      <c r="AB45" s="318">
        <v>19</v>
      </c>
      <c r="AC45" s="318">
        <v>1</v>
      </c>
      <c r="AD45" s="318">
        <v>23</v>
      </c>
      <c r="AE45" s="497">
        <f t="shared" si="20"/>
        <v>5</v>
      </c>
      <c r="AF45" s="497">
        <f t="shared" si="20"/>
        <v>90</v>
      </c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497"/>
      <c r="AT45" s="497"/>
      <c r="AU45" s="497"/>
      <c r="AV45" s="497"/>
      <c r="AW45" s="497"/>
      <c r="AX45" s="497"/>
      <c r="AY45" s="498">
        <f t="shared" si="14"/>
        <v>9</v>
      </c>
      <c r="AZ45" s="498">
        <f t="shared" si="15"/>
        <v>162</v>
      </c>
      <c r="BA45" s="499">
        <f t="shared" si="16"/>
        <v>0</v>
      </c>
      <c r="BB45" s="499">
        <f t="shared" si="16"/>
        <v>0</v>
      </c>
      <c r="BC45" s="493">
        <f t="shared" si="17"/>
        <v>18</v>
      </c>
      <c r="BD45" s="494">
        <f t="shared" si="18"/>
        <v>144</v>
      </c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</row>
    <row r="46" spans="1:78" s="472" customFormat="1" ht="13.5">
      <c r="A46" s="318">
        <v>22</v>
      </c>
      <c r="B46" s="437" t="s">
        <v>133</v>
      </c>
      <c r="C46" s="495"/>
      <c r="D46" s="495"/>
      <c r="E46" s="486"/>
      <c r="F46" s="486"/>
      <c r="G46" s="486"/>
      <c r="H46" s="486"/>
      <c r="I46" s="486"/>
      <c r="J46" s="486"/>
      <c r="K46" s="485">
        <v>1</v>
      </c>
      <c r="L46" s="318">
        <v>17</v>
      </c>
      <c r="M46" s="485">
        <v>1</v>
      </c>
      <c r="N46" s="318">
        <v>26</v>
      </c>
      <c r="O46" s="485">
        <v>1</v>
      </c>
      <c r="P46" s="318">
        <v>17</v>
      </c>
      <c r="Q46" s="485">
        <v>2</v>
      </c>
      <c r="R46" s="318">
        <v>33</v>
      </c>
      <c r="S46" s="496">
        <f t="shared" si="19"/>
        <v>5</v>
      </c>
      <c r="T46" s="497">
        <f t="shared" si="19"/>
        <v>93</v>
      </c>
      <c r="U46" s="485">
        <v>0</v>
      </c>
      <c r="V46" s="318">
        <v>0</v>
      </c>
      <c r="W46" s="485">
        <v>2</v>
      </c>
      <c r="X46" s="318">
        <v>37</v>
      </c>
      <c r="Y46" s="485">
        <v>1</v>
      </c>
      <c r="Z46" s="318">
        <v>18</v>
      </c>
      <c r="AA46" s="318">
        <v>1</v>
      </c>
      <c r="AB46" s="318">
        <v>23</v>
      </c>
      <c r="AC46" s="318">
        <v>1</v>
      </c>
      <c r="AD46" s="318">
        <v>28</v>
      </c>
      <c r="AE46" s="497">
        <f t="shared" si="20"/>
        <v>5</v>
      </c>
      <c r="AF46" s="497">
        <f t="shared" si="20"/>
        <v>106</v>
      </c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497"/>
      <c r="AT46" s="497"/>
      <c r="AU46" s="497"/>
      <c r="AV46" s="497"/>
      <c r="AW46" s="497"/>
      <c r="AX46" s="497"/>
      <c r="AY46" s="498">
        <f t="shared" si="14"/>
        <v>10</v>
      </c>
      <c r="AZ46" s="498">
        <f t="shared" si="15"/>
        <v>199</v>
      </c>
      <c r="BA46" s="499">
        <f t="shared" si="16"/>
        <v>0</v>
      </c>
      <c r="BB46" s="499">
        <f t="shared" si="16"/>
        <v>0</v>
      </c>
      <c r="BC46" s="493">
        <f t="shared" si="17"/>
        <v>19.9</v>
      </c>
      <c r="BD46" s="494">
        <f t="shared" si="18"/>
        <v>175.75</v>
      </c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</row>
    <row r="47" spans="1:56" ht="13.5">
      <c r="A47" s="318">
        <v>23</v>
      </c>
      <c r="B47" s="437" t="s">
        <v>172</v>
      </c>
      <c r="C47" s="495"/>
      <c r="D47" s="495"/>
      <c r="E47" s="486"/>
      <c r="F47" s="486"/>
      <c r="G47" s="486"/>
      <c r="H47" s="486"/>
      <c r="I47" s="486"/>
      <c r="J47" s="486"/>
      <c r="K47" s="485">
        <v>1</v>
      </c>
      <c r="L47" s="318">
        <v>19</v>
      </c>
      <c r="M47" s="485">
        <v>1</v>
      </c>
      <c r="N47" s="318">
        <v>22</v>
      </c>
      <c r="O47" s="485"/>
      <c r="P47" s="318"/>
      <c r="Q47" s="485">
        <v>1</v>
      </c>
      <c r="R47" s="318">
        <v>24</v>
      </c>
      <c r="S47" s="496">
        <f t="shared" si="19"/>
        <v>3</v>
      </c>
      <c r="T47" s="497">
        <f t="shared" si="19"/>
        <v>65</v>
      </c>
      <c r="U47" s="485">
        <v>1</v>
      </c>
      <c r="V47" s="318">
        <v>17</v>
      </c>
      <c r="W47" s="485">
        <v>1</v>
      </c>
      <c r="X47" s="318">
        <v>18</v>
      </c>
      <c r="Y47" s="485">
        <v>1</v>
      </c>
      <c r="Z47" s="318">
        <v>16</v>
      </c>
      <c r="AA47" s="318">
        <v>1</v>
      </c>
      <c r="AB47" s="318">
        <v>16</v>
      </c>
      <c r="AC47" s="318">
        <v>1</v>
      </c>
      <c r="AD47" s="318">
        <v>16</v>
      </c>
      <c r="AE47" s="497">
        <f t="shared" si="20"/>
        <v>5</v>
      </c>
      <c r="AF47" s="497">
        <f t="shared" si="20"/>
        <v>83</v>
      </c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497"/>
      <c r="AT47" s="497"/>
      <c r="AU47" s="497"/>
      <c r="AV47" s="497"/>
      <c r="AW47" s="497"/>
      <c r="AX47" s="497"/>
      <c r="AY47" s="498">
        <f t="shared" si="14"/>
        <v>8</v>
      </c>
      <c r="AZ47" s="498">
        <f t="shared" si="15"/>
        <v>148</v>
      </c>
      <c r="BA47" s="499">
        <f t="shared" si="16"/>
        <v>0</v>
      </c>
      <c r="BB47" s="499">
        <f t="shared" si="16"/>
        <v>0</v>
      </c>
      <c r="BC47" s="493">
        <f t="shared" si="17"/>
        <v>18.5</v>
      </c>
      <c r="BD47" s="494">
        <f t="shared" si="18"/>
        <v>131.75</v>
      </c>
    </row>
    <row r="48" spans="1:56" ht="13.5">
      <c r="A48" s="318">
        <v>24</v>
      </c>
      <c r="B48" s="437" t="s">
        <v>134</v>
      </c>
      <c r="C48" s="529"/>
      <c r="D48" s="529"/>
      <c r="E48" s="530"/>
      <c r="F48" s="530"/>
      <c r="G48" s="530"/>
      <c r="H48" s="530"/>
      <c r="I48" s="530"/>
      <c r="J48" s="530"/>
      <c r="K48" s="485">
        <v>1</v>
      </c>
      <c r="L48" s="318">
        <v>22</v>
      </c>
      <c r="M48" s="485"/>
      <c r="N48" s="318"/>
      <c r="O48" s="485">
        <v>1</v>
      </c>
      <c r="P48" s="318">
        <v>21</v>
      </c>
      <c r="Q48" s="485"/>
      <c r="R48" s="318"/>
      <c r="S48" s="496">
        <f t="shared" si="19"/>
        <v>2</v>
      </c>
      <c r="T48" s="497">
        <f t="shared" si="19"/>
        <v>43</v>
      </c>
      <c r="U48" s="485">
        <v>1</v>
      </c>
      <c r="V48" s="318">
        <v>16</v>
      </c>
      <c r="W48" s="485">
        <v>1</v>
      </c>
      <c r="X48" s="318">
        <v>19</v>
      </c>
      <c r="Y48" s="485">
        <v>1</v>
      </c>
      <c r="Z48" s="318">
        <v>15</v>
      </c>
      <c r="AA48" s="318">
        <v>1</v>
      </c>
      <c r="AB48" s="318">
        <v>9</v>
      </c>
      <c r="AC48" s="318">
        <v>1</v>
      </c>
      <c r="AD48" s="318">
        <v>13</v>
      </c>
      <c r="AE48" s="497">
        <f t="shared" si="20"/>
        <v>5</v>
      </c>
      <c r="AF48" s="497">
        <f t="shared" si="20"/>
        <v>72</v>
      </c>
      <c r="AG48" s="531"/>
      <c r="AH48" s="531"/>
      <c r="AI48" s="531"/>
      <c r="AJ48" s="531"/>
      <c r="AK48" s="531"/>
      <c r="AL48" s="531"/>
      <c r="AM48" s="531"/>
      <c r="AN48" s="531"/>
      <c r="AO48" s="531"/>
      <c r="AP48" s="531"/>
      <c r="AQ48" s="531"/>
      <c r="AR48" s="531"/>
      <c r="AS48" s="497"/>
      <c r="AT48" s="497"/>
      <c r="AU48" s="497"/>
      <c r="AV48" s="497"/>
      <c r="AW48" s="497"/>
      <c r="AX48" s="497"/>
      <c r="AY48" s="498">
        <f t="shared" si="14"/>
        <v>7</v>
      </c>
      <c r="AZ48" s="498">
        <f t="shared" si="15"/>
        <v>115</v>
      </c>
      <c r="BA48" s="499">
        <f t="shared" si="16"/>
        <v>0</v>
      </c>
      <c r="BB48" s="499">
        <f t="shared" si="16"/>
        <v>0</v>
      </c>
      <c r="BC48" s="493">
        <f t="shared" si="17"/>
        <v>16.428571428571427</v>
      </c>
      <c r="BD48" s="494">
        <f t="shared" si="18"/>
        <v>104.25</v>
      </c>
    </row>
    <row r="49" spans="1:56" ht="13.5">
      <c r="A49" s="318">
        <v>25</v>
      </c>
      <c r="B49" s="437" t="s">
        <v>173</v>
      </c>
      <c r="C49" s="485"/>
      <c r="D49" s="485"/>
      <c r="E49" s="485"/>
      <c r="F49" s="485"/>
      <c r="G49" s="485"/>
      <c r="H49" s="485"/>
      <c r="I49" s="485"/>
      <c r="J49" s="485"/>
      <c r="K49" s="485">
        <v>1</v>
      </c>
      <c r="L49" s="318">
        <v>17</v>
      </c>
      <c r="M49" s="485">
        <v>1</v>
      </c>
      <c r="N49" s="318">
        <v>24</v>
      </c>
      <c r="O49" s="485">
        <v>0</v>
      </c>
      <c r="P49" s="318">
        <v>0</v>
      </c>
      <c r="Q49" s="485">
        <v>1</v>
      </c>
      <c r="R49" s="318">
        <v>21</v>
      </c>
      <c r="S49" s="496">
        <f t="shared" si="19"/>
        <v>3</v>
      </c>
      <c r="T49" s="497">
        <f t="shared" si="19"/>
        <v>62</v>
      </c>
      <c r="U49" s="485">
        <v>1</v>
      </c>
      <c r="V49" s="318">
        <v>20</v>
      </c>
      <c r="W49" s="485">
        <v>0</v>
      </c>
      <c r="X49" s="318">
        <v>0</v>
      </c>
      <c r="Y49" s="485">
        <v>1</v>
      </c>
      <c r="Z49" s="318">
        <v>14</v>
      </c>
      <c r="AA49" s="318">
        <v>1</v>
      </c>
      <c r="AB49" s="318">
        <v>14</v>
      </c>
      <c r="AC49" s="318">
        <v>1</v>
      </c>
      <c r="AD49" s="318">
        <v>14</v>
      </c>
      <c r="AE49" s="497">
        <f t="shared" si="20"/>
        <v>4</v>
      </c>
      <c r="AF49" s="497">
        <f t="shared" si="20"/>
        <v>62</v>
      </c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497"/>
      <c r="AT49" s="497"/>
      <c r="AU49" s="497"/>
      <c r="AV49" s="497"/>
      <c r="AW49" s="497"/>
      <c r="AX49" s="497"/>
      <c r="AY49" s="498">
        <f t="shared" si="14"/>
        <v>7</v>
      </c>
      <c r="AZ49" s="498">
        <f t="shared" si="15"/>
        <v>124</v>
      </c>
      <c r="BA49" s="499">
        <f t="shared" si="16"/>
        <v>0</v>
      </c>
      <c r="BB49" s="499">
        <f t="shared" si="16"/>
        <v>0</v>
      </c>
      <c r="BC49" s="493">
        <f t="shared" si="17"/>
        <v>17.714285714285715</v>
      </c>
      <c r="BD49" s="494">
        <f t="shared" si="18"/>
        <v>108.5</v>
      </c>
    </row>
    <row r="50" spans="1:78" s="472" customFormat="1" ht="14.25" customHeight="1">
      <c r="A50" s="318">
        <v>26</v>
      </c>
      <c r="B50" s="437" t="s">
        <v>174</v>
      </c>
      <c r="C50" s="532"/>
      <c r="D50" s="532"/>
      <c r="E50" s="533"/>
      <c r="F50" s="533"/>
      <c r="G50" s="533"/>
      <c r="H50" s="533"/>
      <c r="I50" s="533"/>
      <c r="J50" s="533"/>
      <c r="K50" s="485">
        <v>1</v>
      </c>
      <c r="L50" s="318">
        <v>15</v>
      </c>
      <c r="M50" s="485">
        <v>1</v>
      </c>
      <c r="N50" s="318">
        <v>15</v>
      </c>
      <c r="O50" s="485">
        <v>0</v>
      </c>
      <c r="P50" s="318">
        <v>0</v>
      </c>
      <c r="Q50" s="485">
        <v>1</v>
      </c>
      <c r="R50" s="318">
        <v>17</v>
      </c>
      <c r="S50" s="496">
        <f t="shared" si="19"/>
        <v>3</v>
      </c>
      <c r="T50" s="497">
        <f t="shared" si="19"/>
        <v>47</v>
      </c>
      <c r="U50" s="485">
        <v>1</v>
      </c>
      <c r="V50" s="318">
        <v>15</v>
      </c>
      <c r="W50" s="485">
        <v>0</v>
      </c>
      <c r="X50" s="318">
        <v>0</v>
      </c>
      <c r="Y50" s="485">
        <v>1</v>
      </c>
      <c r="Z50" s="318">
        <v>13</v>
      </c>
      <c r="AA50" s="318">
        <v>1</v>
      </c>
      <c r="AB50" s="318">
        <v>15</v>
      </c>
      <c r="AC50" s="318">
        <v>1</v>
      </c>
      <c r="AD50" s="318">
        <v>7</v>
      </c>
      <c r="AE50" s="497">
        <f t="shared" si="20"/>
        <v>4</v>
      </c>
      <c r="AF50" s="497">
        <f t="shared" si="20"/>
        <v>50</v>
      </c>
      <c r="AG50" s="534"/>
      <c r="AH50" s="534"/>
      <c r="AI50" s="534"/>
      <c r="AJ50" s="534"/>
      <c r="AK50" s="534"/>
      <c r="AL50" s="534"/>
      <c r="AM50" s="534"/>
      <c r="AN50" s="534"/>
      <c r="AO50" s="534"/>
      <c r="AP50" s="534"/>
      <c r="AQ50" s="534"/>
      <c r="AR50" s="534"/>
      <c r="AS50" s="497"/>
      <c r="AT50" s="497"/>
      <c r="AU50" s="497"/>
      <c r="AV50" s="497"/>
      <c r="AW50" s="497"/>
      <c r="AX50" s="497"/>
      <c r="AY50" s="498">
        <f t="shared" si="14"/>
        <v>7</v>
      </c>
      <c r="AZ50" s="498">
        <f t="shared" si="15"/>
        <v>97</v>
      </c>
      <c r="BA50" s="499">
        <f t="shared" si="16"/>
        <v>0</v>
      </c>
      <c r="BB50" s="499">
        <f t="shared" si="16"/>
        <v>0</v>
      </c>
      <c r="BC50" s="493">
        <f t="shared" si="17"/>
        <v>13.857142857142858</v>
      </c>
      <c r="BD50" s="494">
        <f t="shared" si="18"/>
        <v>85.25</v>
      </c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</row>
    <row r="51" spans="1:78" s="472" customFormat="1" ht="13.5" customHeight="1">
      <c r="A51" s="318">
        <v>27</v>
      </c>
      <c r="B51" s="437" t="s">
        <v>137</v>
      </c>
      <c r="C51" s="495"/>
      <c r="D51" s="495"/>
      <c r="E51" s="486"/>
      <c r="F51" s="486"/>
      <c r="G51" s="486"/>
      <c r="H51" s="486"/>
      <c r="I51" s="486"/>
      <c r="J51" s="486"/>
      <c r="K51" s="485">
        <v>1</v>
      </c>
      <c r="L51" s="318">
        <v>18</v>
      </c>
      <c r="M51" s="485"/>
      <c r="N51" s="318"/>
      <c r="O51" s="485">
        <v>1</v>
      </c>
      <c r="P51" s="318">
        <v>14</v>
      </c>
      <c r="Q51" s="485"/>
      <c r="R51" s="318"/>
      <c r="S51" s="496">
        <f t="shared" si="19"/>
        <v>2</v>
      </c>
      <c r="T51" s="497">
        <f t="shared" si="19"/>
        <v>32</v>
      </c>
      <c r="U51" s="485">
        <v>1</v>
      </c>
      <c r="V51" s="318">
        <v>18</v>
      </c>
      <c r="W51" s="485">
        <v>1</v>
      </c>
      <c r="X51" s="318">
        <v>22</v>
      </c>
      <c r="Y51" s="485">
        <v>1</v>
      </c>
      <c r="Z51" s="318">
        <v>16</v>
      </c>
      <c r="AA51" s="318">
        <v>1</v>
      </c>
      <c r="AB51" s="318">
        <v>18</v>
      </c>
      <c r="AC51" s="318">
        <v>1</v>
      </c>
      <c r="AD51" s="318">
        <v>13</v>
      </c>
      <c r="AE51" s="497">
        <f t="shared" si="20"/>
        <v>5</v>
      </c>
      <c r="AF51" s="497">
        <f t="shared" si="20"/>
        <v>87</v>
      </c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497"/>
      <c r="AT51" s="497"/>
      <c r="AU51" s="497"/>
      <c r="AV51" s="497"/>
      <c r="AW51" s="497"/>
      <c r="AX51" s="497"/>
      <c r="AY51" s="498">
        <f t="shared" si="14"/>
        <v>7</v>
      </c>
      <c r="AZ51" s="498">
        <f t="shared" si="15"/>
        <v>119</v>
      </c>
      <c r="BA51" s="499">
        <f t="shared" si="16"/>
        <v>0</v>
      </c>
      <c r="BB51" s="499">
        <f t="shared" si="16"/>
        <v>0</v>
      </c>
      <c r="BC51" s="493">
        <f t="shared" si="17"/>
        <v>17</v>
      </c>
      <c r="BD51" s="494">
        <f t="shared" si="18"/>
        <v>111</v>
      </c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</row>
    <row r="52" spans="1:78" s="472" customFormat="1" ht="12.75" customHeight="1">
      <c r="A52" s="318">
        <v>28</v>
      </c>
      <c r="B52" s="437" t="s">
        <v>139</v>
      </c>
      <c r="C52" s="495"/>
      <c r="D52" s="495"/>
      <c r="E52" s="486"/>
      <c r="F52" s="486"/>
      <c r="G52" s="486"/>
      <c r="H52" s="486"/>
      <c r="I52" s="486"/>
      <c r="J52" s="486"/>
      <c r="K52" s="485">
        <v>1</v>
      </c>
      <c r="L52" s="318">
        <v>21</v>
      </c>
      <c r="M52" s="485">
        <v>1</v>
      </c>
      <c r="N52" s="318">
        <v>21</v>
      </c>
      <c r="O52" s="485">
        <v>1</v>
      </c>
      <c r="P52" s="318">
        <v>21</v>
      </c>
      <c r="Q52" s="485">
        <v>1</v>
      </c>
      <c r="R52" s="318">
        <v>19</v>
      </c>
      <c r="S52" s="496">
        <f t="shared" si="19"/>
        <v>4</v>
      </c>
      <c r="T52" s="497">
        <f t="shared" si="19"/>
        <v>82</v>
      </c>
      <c r="U52" s="485">
        <v>1</v>
      </c>
      <c r="V52" s="318">
        <v>30</v>
      </c>
      <c r="W52" s="485">
        <v>1</v>
      </c>
      <c r="X52" s="318">
        <v>17</v>
      </c>
      <c r="Y52" s="485">
        <v>1</v>
      </c>
      <c r="Z52" s="318">
        <v>23</v>
      </c>
      <c r="AA52" s="318">
        <v>1</v>
      </c>
      <c r="AB52" s="318">
        <v>27</v>
      </c>
      <c r="AC52" s="318">
        <v>1</v>
      </c>
      <c r="AD52" s="318">
        <v>19</v>
      </c>
      <c r="AE52" s="497">
        <f t="shared" si="20"/>
        <v>5</v>
      </c>
      <c r="AF52" s="497">
        <f t="shared" si="20"/>
        <v>116</v>
      </c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497"/>
      <c r="AT52" s="497"/>
      <c r="AU52" s="497"/>
      <c r="AV52" s="497"/>
      <c r="AW52" s="497"/>
      <c r="AX52" s="497"/>
      <c r="AY52" s="498">
        <f t="shared" si="14"/>
        <v>9</v>
      </c>
      <c r="AZ52" s="498">
        <f t="shared" si="15"/>
        <v>198</v>
      </c>
      <c r="BA52" s="499">
        <f t="shared" si="16"/>
        <v>0</v>
      </c>
      <c r="BB52" s="499">
        <f t="shared" si="16"/>
        <v>0</v>
      </c>
      <c r="BC52" s="493">
        <f t="shared" si="17"/>
        <v>22</v>
      </c>
      <c r="BD52" s="494">
        <f t="shared" si="18"/>
        <v>177.5</v>
      </c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</row>
    <row r="53" spans="1:78" s="472" customFormat="1" ht="15.75" customHeight="1">
      <c r="A53" s="318">
        <v>29</v>
      </c>
      <c r="B53" s="439" t="s">
        <v>175</v>
      </c>
      <c r="C53" s="495"/>
      <c r="D53" s="495"/>
      <c r="E53" s="486"/>
      <c r="F53" s="486"/>
      <c r="G53" s="486"/>
      <c r="H53" s="486"/>
      <c r="I53" s="486"/>
      <c r="J53" s="486"/>
      <c r="K53" s="509"/>
      <c r="M53" s="509">
        <v>1</v>
      </c>
      <c r="N53" s="472">
        <v>12</v>
      </c>
      <c r="O53" s="509">
        <v>1</v>
      </c>
      <c r="P53" s="472">
        <v>11</v>
      </c>
      <c r="Q53" s="509">
        <v>1</v>
      </c>
      <c r="R53" s="472">
        <v>17</v>
      </c>
      <c r="S53" s="496">
        <f>K53+M53+O53+Q53</f>
        <v>3</v>
      </c>
      <c r="T53" s="497">
        <f t="shared" si="19"/>
        <v>40</v>
      </c>
      <c r="U53" s="509">
        <v>1</v>
      </c>
      <c r="V53" s="472">
        <v>9</v>
      </c>
      <c r="W53" s="509">
        <v>1</v>
      </c>
      <c r="X53" s="472">
        <v>12</v>
      </c>
      <c r="Y53" s="509">
        <v>1</v>
      </c>
      <c r="Z53" s="472">
        <v>10</v>
      </c>
      <c r="AA53" s="509">
        <v>1</v>
      </c>
      <c r="AB53" s="472">
        <v>10</v>
      </c>
      <c r="AC53" s="509">
        <v>1</v>
      </c>
      <c r="AD53" s="472">
        <v>11</v>
      </c>
      <c r="AE53" s="497">
        <f t="shared" si="20"/>
        <v>5</v>
      </c>
      <c r="AF53" s="497">
        <f t="shared" si="20"/>
        <v>52</v>
      </c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497"/>
      <c r="AT53" s="497"/>
      <c r="AU53" s="497"/>
      <c r="AV53" s="497"/>
      <c r="AW53" s="497"/>
      <c r="AX53" s="497"/>
      <c r="AY53" s="498">
        <f t="shared" si="14"/>
        <v>8</v>
      </c>
      <c r="AZ53" s="498">
        <f t="shared" si="15"/>
        <v>92</v>
      </c>
      <c r="BA53" s="499">
        <f t="shared" si="16"/>
        <v>0</v>
      </c>
      <c r="BB53" s="499">
        <f t="shared" si="16"/>
        <v>0</v>
      </c>
      <c r="BC53" s="493">
        <f t="shared" si="17"/>
        <v>11.5</v>
      </c>
      <c r="BD53" s="494">
        <f t="shared" si="18"/>
        <v>82</v>
      </c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</row>
    <row r="54" spans="1:78" s="472" customFormat="1" ht="13.5">
      <c r="A54" s="318">
        <v>30</v>
      </c>
      <c r="B54" s="440" t="s">
        <v>142</v>
      </c>
      <c r="C54" s="495"/>
      <c r="D54" s="495"/>
      <c r="E54" s="486"/>
      <c r="F54" s="486"/>
      <c r="G54" s="486"/>
      <c r="H54" s="486"/>
      <c r="I54" s="486"/>
      <c r="J54" s="486"/>
      <c r="K54" s="485">
        <v>1</v>
      </c>
      <c r="L54" s="318">
        <v>22</v>
      </c>
      <c r="M54" s="485"/>
      <c r="N54" s="318"/>
      <c r="O54" s="485">
        <v>1</v>
      </c>
      <c r="P54" s="318">
        <v>12</v>
      </c>
      <c r="Q54" s="485">
        <v>1</v>
      </c>
      <c r="R54" s="318">
        <v>16</v>
      </c>
      <c r="S54" s="496">
        <f t="shared" si="19"/>
        <v>3</v>
      </c>
      <c r="T54" s="497">
        <f t="shared" si="19"/>
        <v>50</v>
      </c>
      <c r="U54" s="485"/>
      <c r="V54" s="318"/>
      <c r="W54" s="485">
        <v>1</v>
      </c>
      <c r="X54" s="318">
        <v>14</v>
      </c>
      <c r="Y54" s="485">
        <v>1</v>
      </c>
      <c r="Z54" s="318">
        <v>10</v>
      </c>
      <c r="AA54" s="318">
        <v>1</v>
      </c>
      <c r="AB54" s="318">
        <v>11</v>
      </c>
      <c r="AC54" s="318"/>
      <c r="AD54" s="318"/>
      <c r="AE54" s="497">
        <f t="shared" si="20"/>
        <v>3</v>
      </c>
      <c r="AF54" s="497">
        <f t="shared" si="20"/>
        <v>35</v>
      </c>
      <c r="AG54" s="318"/>
      <c r="AH54" s="318"/>
      <c r="AI54" s="318"/>
      <c r="AJ54" s="318"/>
      <c r="AK54" s="318"/>
      <c r="AL54" s="318"/>
      <c r="AM54" s="318"/>
      <c r="AN54" s="318"/>
      <c r="AO54" s="318"/>
      <c r="AP54" s="318"/>
      <c r="AQ54" s="318"/>
      <c r="AR54" s="318"/>
      <c r="AS54" s="497"/>
      <c r="AT54" s="497"/>
      <c r="AU54" s="497"/>
      <c r="AV54" s="497"/>
      <c r="AW54" s="497"/>
      <c r="AX54" s="497"/>
      <c r="AY54" s="498">
        <f t="shared" si="14"/>
        <v>6</v>
      </c>
      <c r="AZ54" s="498">
        <f t="shared" si="15"/>
        <v>85</v>
      </c>
      <c r="BA54" s="499">
        <f t="shared" si="16"/>
        <v>0</v>
      </c>
      <c r="BB54" s="499">
        <f t="shared" si="16"/>
        <v>0</v>
      </c>
      <c r="BC54" s="493">
        <f t="shared" si="17"/>
        <v>14.166666666666666</v>
      </c>
      <c r="BD54" s="494">
        <f t="shared" si="18"/>
        <v>72.5</v>
      </c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</row>
    <row r="55" spans="1:78" s="472" customFormat="1" ht="13.5">
      <c r="A55" s="318">
        <v>31</v>
      </c>
      <c r="B55" s="437" t="s">
        <v>143</v>
      </c>
      <c r="C55" s="495"/>
      <c r="D55" s="495"/>
      <c r="E55" s="486"/>
      <c r="F55" s="486"/>
      <c r="G55" s="486"/>
      <c r="H55" s="486"/>
      <c r="I55" s="486"/>
      <c r="J55" s="486"/>
      <c r="K55" s="485">
        <v>1</v>
      </c>
      <c r="L55" s="318">
        <v>17</v>
      </c>
      <c r="M55" s="485">
        <v>1</v>
      </c>
      <c r="N55" s="318">
        <v>16</v>
      </c>
      <c r="O55" s="485">
        <v>1</v>
      </c>
      <c r="P55" s="318">
        <v>16</v>
      </c>
      <c r="Q55" s="485">
        <v>1</v>
      </c>
      <c r="R55" s="318">
        <v>10</v>
      </c>
      <c r="S55" s="496">
        <f t="shared" si="19"/>
        <v>4</v>
      </c>
      <c r="T55" s="497">
        <f t="shared" si="19"/>
        <v>59</v>
      </c>
      <c r="U55" s="485">
        <v>1</v>
      </c>
      <c r="V55" s="318">
        <v>22</v>
      </c>
      <c r="W55" s="485">
        <v>1</v>
      </c>
      <c r="X55" s="318">
        <v>18</v>
      </c>
      <c r="Y55" s="485">
        <v>1</v>
      </c>
      <c r="Z55" s="318">
        <v>16</v>
      </c>
      <c r="AA55" s="318">
        <v>1</v>
      </c>
      <c r="AB55" s="318">
        <v>21</v>
      </c>
      <c r="AC55" s="318">
        <v>1</v>
      </c>
      <c r="AD55" s="318">
        <v>20</v>
      </c>
      <c r="AE55" s="497">
        <f t="shared" si="20"/>
        <v>5</v>
      </c>
      <c r="AF55" s="497">
        <f t="shared" si="20"/>
        <v>97</v>
      </c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497"/>
      <c r="AT55" s="497"/>
      <c r="AU55" s="497"/>
      <c r="AV55" s="497"/>
      <c r="AW55" s="497"/>
      <c r="AX55" s="497"/>
      <c r="AY55" s="498">
        <f t="shared" si="14"/>
        <v>9</v>
      </c>
      <c r="AZ55" s="498">
        <f t="shared" si="15"/>
        <v>156</v>
      </c>
      <c r="BA55" s="499">
        <f t="shared" si="16"/>
        <v>0</v>
      </c>
      <c r="BB55" s="499">
        <f t="shared" si="16"/>
        <v>0</v>
      </c>
      <c r="BC55" s="493">
        <f t="shared" si="17"/>
        <v>17.333333333333332</v>
      </c>
      <c r="BD55" s="494">
        <f t="shared" si="18"/>
        <v>141.25</v>
      </c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</row>
    <row r="56" spans="1:78" s="472" customFormat="1" ht="13.5">
      <c r="A56" s="497"/>
      <c r="B56" s="441" t="s">
        <v>176</v>
      </c>
      <c r="C56" s="436"/>
      <c r="D56" s="436"/>
      <c r="E56" s="436"/>
      <c r="F56" s="436"/>
      <c r="G56" s="436"/>
      <c r="H56" s="436"/>
      <c r="I56" s="436"/>
      <c r="J56" s="436"/>
      <c r="K56" s="436">
        <f>SUM(K25:K55)</f>
        <v>28</v>
      </c>
      <c r="L56" s="436">
        <f aca="true" t="shared" si="21" ref="L56:R56">SUM(L25:L55)</f>
        <v>564</v>
      </c>
      <c r="M56" s="436">
        <f t="shared" si="21"/>
        <v>28</v>
      </c>
      <c r="N56" s="436">
        <f t="shared" si="21"/>
        <v>571</v>
      </c>
      <c r="O56" s="436">
        <f t="shared" si="21"/>
        <v>26</v>
      </c>
      <c r="P56" s="436">
        <f t="shared" si="21"/>
        <v>525</v>
      </c>
      <c r="Q56" s="436">
        <f t="shared" si="21"/>
        <v>29</v>
      </c>
      <c r="R56" s="436">
        <f t="shared" si="21"/>
        <v>593</v>
      </c>
      <c r="S56" s="436">
        <f>SUM(S25:S55)</f>
        <v>115</v>
      </c>
      <c r="T56" s="436">
        <f>SUM(T25:T55)</f>
        <v>2338</v>
      </c>
      <c r="U56" s="436">
        <f>SUM(U25:U55)</f>
        <v>28</v>
      </c>
      <c r="V56" s="436">
        <f aca="true" t="shared" si="22" ref="V56:AD56">SUM(V25:V55)</f>
        <v>616</v>
      </c>
      <c r="W56" s="436">
        <f t="shared" si="22"/>
        <v>32</v>
      </c>
      <c r="X56" s="436">
        <f t="shared" si="22"/>
        <v>660</v>
      </c>
      <c r="Y56" s="436">
        <f t="shared" si="22"/>
        <v>35</v>
      </c>
      <c r="Z56" s="436">
        <f t="shared" si="22"/>
        <v>683</v>
      </c>
      <c r="AA56" s="436">
        <f t="shared" si="22"/>
        <v>32</v>
      </c>
      <c r="AB56" s="436">
        <f t="shared" si="22"/>
        <v>624</v>
      </c>
      <c r="AC56" s="436">
        <f t="shared" si="22"/>
        <v>37</v>
      </c>
      <c r="AD56" s="436">
        <f t="shared" si="22"/>
        <v>703</v>
      </c>
      <c r="AE56" s="436">
        <f aca="true" t="shared" si="23" ref="AE56:BB56">SUM(AE25:AE55)</f>
        <v>169</v>
      </c>
      <c r="AF56" s="436">
        <f t="shared" si="23"/>
        <v>3396</v>
      </c>
      <c r="AG56" s="436">
        <f t="shared" si="23"/>
        <v>0</v>
      </c>
      <c r="AH56" s="436">
        <f t="shared" si="23"/>
        <v>0</v>
      </c>
      <c r="AI56" s="436">
        <f t="shared" si="23"/>
        <v>0</v>
      </c>
      <c r="AJ56" s="436">
        <f t="shared" si="23"/>
        <v>0</v>
      </c>
      <c r="AK56" s="436">
        <f t="shared" si="23"/>
        <v>0</v>
      </c>
      <c r="AL56" s="436">
        <f t="shared" si="23"/>
        <v>0</v>
      </c>
      <c r="AM56" s="436">
        <f t="shared" si="23"/>
        <v>0</v>
      </c>
      <c r="AN56" s="436">
        <f t="shared" si="23"/>
        <v>0</v>
      </c>
      <c r="AO56" s="436">
        <f t="shared" si="23"/>
        <v>0</v>
      </c>
      <c r="AP56" s="436">
        <f t="shared" si="23"/>
        <v>0</v>
      </c>
      <c r="AQ56" s="436">
        <f t="shared" si="23"/>
        <v>0</v>
      </c>
      <c r="AR56" s="436">
        <f t="shared" si="23"/>
        <v>0</v>
      </c>
      <c r="AS56" s="436">
        <f t="shared" si="23"/>
        <v>0</v>
      </c>
      <c r="AT56" s="436">
        <f t="shared" si="23"/>
        <v>0</v>
      </c>
      <c r="AU56" s="436">
        <f t="shared" si="23"/>
        <v>0</v>
      </c>
      <c r="AV56" s="436">
        <f t="shared" si="23"/>
        <v>0</v>
      </c>
      <c r="AW56" s="436">
        <f t="shared" si="23"/>
        <v>0</v>
      </c>
      <c r="AX56" s="436">
        <f t="shared" si="23"/>
        <v>0</v>
      </c>
      <c r="AY56" s="436">
        <f t="shared" si="23"/>
        <v>284</v>
      </c>
      <c r="AZ56" s="436">
        <f t="shared" si="23"/>
        <v>5734</v>
      </c>
      <c r="BA56" s="436">
        <f t="shared" si="23"/>
        <v>0</v>
      </c>
      <c r="BB56" s="436">
        <f t="shared" si="23"/>
        <v>0</v>
      </c>
      <c r="BC56" s="515">
        <f t="shared" si="17"/>
        <v>20.190140845070424</v>
      </c>
      <c r="BD56" s="516">
        <f t="shared" si="18"/>
        <v>5149.5</v>
      </c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</row>
    <row r="57" spans="1:78" s="472" customFormat="1" ht="15.75" customHeight="1">
      <c r="A57" s="318"/>
      <c r="B57" s="431"/>
      <c r="C57" s="495"/>
      <c r="D57" s="495"/>
      <c r="E57" s="486"/>
      <c r="F57" s="486"/>
      <c r="G57" s="486"/>
      <c r="H57" s="486"/>
      <c r="I57" s="486"/>
      <c r="J57" s="486"/>
      <c r="K57" s="485"/>
      <c r="L57" s="318"/>
      <c r="M57" s="485"/>
      <c r="N57" s="318"/>
      <c r="O57" s="485"/>
      <c r="P57" s="318"/>
      <c r="Q57" s="485"/>
      <c r="R57" s="318"/>
      <c r="S57" s="517" t="s">
        <v>177</v>
      </c>
      <c r="T57" s="497"/>
      <c r="U57" s="485"/>
      <c r="V57" s="318"/>
      <c r="W57" s="485"/>
      <c r="X57" s="318"/>
      <c r="Y57" s="485"/>
      <c r="Z57" s="318"/>
      <c r="AA57" s="318"/>
      <c r="AB57" s="318"/>
      <c r="AC57" s="318"/>
      <c r="AD57" s="318"/>
      <c r="AE57" s="497"/>
      <c r="AF57" s="497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497"/>
      <c r="AT57" s="497"/>
      <c r="AU57" s="497"/>
      <c r="AV57" s="497"/>
      <c r="AW57" s="497"/>
      <c r="AX57" s="497"/>
      <c r="AY57" s="498"/>
      <c r="AZ57" s="498"/>
      <c r="BA57" s="499"/>
      <c r="BB57" s="499"/>
      <c r="BC57" s="493"/>
      <c r="BD57" s="494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</row>
    <row r="58" spans="1:78" s="472" customFormat="1" ht="14.25" customHeight="1">
      <c r="A58" s="318">
        <v>1</v>
      </c>
      <c r="B58" s="437" t="s">
        <v>178</v>
      </c>
      <c r="C58" s="535">
        <v>1</v>
      </c>
      <c r="D58" s="535">
        <v>20</v>
      </c>
      <c r="E58" s="536">
        <v>1</v>
      </c>
      <c r="F58" s="536">
        <v>20</v>
      </c>
      <c r="G58" s="536">
        <v>1</v>
      </c>
      <c r="H58" s="536">
        <v>20</v>
      </c>
      <c r="I58" s="536">
        <v>1</v>
      </c>
      <c r="J58" s="536">
        <v>20</v>
      </c>
      <c r="K58" s="463">
        <v>1</v>
      </c>
      <c r="L58" s="318">
        <v>21</v>
      </c>
      <c r="M58" s="485">
        <v>1</v>
      </c>
      <c r="N58" s="318">
        <v>23</v>
      </c>
      <c r="O58" s="485">
        <v>1</v>
      </c>
      <c r="P58" s="318">
        <v>18</v>
      </c>
      <c r="Q58" s="485">
        <v>1</v>
      </c>
      <c r="R58" s="318">
        <v>21</v>
      </c>
      <c r="S58" s="496">
        <f>K58+M58+O58+Q58</f>
        <v>4</v>
      </c>
      <c r="T58" s="496">
        <f>L58+N58+P58+R58</f>
        <v>83</v>
      </c>
      <c r="U58" s="485">
        <v>1</v>
      </c>
      <c r="V58" s="318">
        <v>22</v>
      </c>
      <c r="W58" s="485">
        <v>1</v>
      </c>
      <c r="X58" s="318">
        <v>19</v>
      </c>
      <c r="Y58" s="485">
        <v>1</v>
      </c>
      <c r="Z58" s="318">
        <v>21</v>
      </c>
      <c r="AA58" s="318">
        <v>1</v>
      </c>
      <c r="AB58" s="318">
        <v>15</v>
      </c>
      <c r="AC58" s="318">
        <v>1</v>
      </c>
      <c r="AD58" s="318">
        <v>21</v>
      </c>
      <c r="AE58" s="497">
        <f>U58+W58+Y58+AA58+AC58</f>
        <v>5</v>
      </c>
      <c r="AF58" s="497">
        <f>V58+X58+Z58+AB58+AD58</f>
        <v>98</v>
      </c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497"/>
      <c r="AT58" s="497"/>
      <c r="AU58" s="497"/>
      <c r="AV58" s="497"/>
      <c r="AW58" s="497"/>
      <c r="AX58" s="497"/>
      <c r="AY58" s="498">
        <f aca="true" t="shared" si="24" ref="AY58:AY64">S58+AE58+AS58+AT58</f>
        <v>9</v>
      </c>
      <c r="AZ58" s="498">
        <f aca="true" t="shared" si="25" ref="AZ58:AZ64">T58+AF58+AU58+AV58</f>
        <v>181</v>
      </c>
      <c r="BA58" s="499">
        <f aca="true" t="shared" si="26" ref="BA58:BB64">C58+E58+G58+I58</f>
        <v>4</v>
      </c>
      <c r="BB58" s="499">
        <f t="shared" si="26"/>
        <v>80</v>
      </c>
      <c r="BC58" s="493">
        <f t="shared" si="17"/>
        <v>20.11111111111111</v>
      </c>
      <c r="BD58" s="494">
        <f t="shared" si="18"/>
        <v>160.25</v>
      </c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</row>
    <row r="59" spans="1:78" s="472" customFormat="1" ht="13.5">
      <c r="A59" s="501">
        <v>2</v>
      </c>
      <c r="B59" s="432" t="s">
        <v>179</v>
      </c>
      <c r="C59" s="537">
        <v>1</v>
      </c>
      <c r="D59" s="537">
        <v>21</v>
      </c>
      <c r="E59" s="537"/>
      <c r="F59" s="537"/>
      <c r="G59" s="537">
        <v>1</v>
      </c>
      <c r="H59" s="537">
        <v>16</v>
      </c>
      <c r="I59" s="537"/>
      <c r="J59" s="537"/>
      <c r="K59" s="502">
        <v>1</v>
      </c>
      <c r="L59" s="502">
        <v>16</v>
      </c>
      <c r="M59" s="502">
        <v>1</v>
      </c>
      <c r="N59" s="502">
        <v>17</v>
      </c>
      <c r="O59" s="502">
        <v>1</v>
      </c>
      <c r="P59" s="502">
        <v>27</v>
      </c>
      <c r="Q59" s="502"/>
      <c r="R59" s="502"/>
      <c r="S59" s="496">
        <f aca="true" t="shared" si="27" ref="S59:T64">K59+M59+O59+Q59</f>
        <v>3</v>
      </c>
      <c r="T59" s="496">
        <f t="shared" si="27"/>
        <v>60</v>
      </c>
      <c r="U59" s="502">
        <v>1</v>
      </c>
      <c r="V59" s="502">
        <v>18</v>
      </c>
      <c r="W59" s="502">
        <v>1</v>
      </c>
      <c r="X59" s="502">
        <v>21</v>
      </c>
      <c r="Y59" s="502">
        <v>1</v>
      </c>
      <c r="Z59" s="502">
        <v>8</v>
      </c>
      <c r="AA59" s="502">
        <v>1</v>
      </c>
      <c r="AB59" s="502">
        <v>17</v>
      </c>
      <c r="AC59" s="502">
        <v>1</v>
      </c>
      <c r="AD59" s="502">
        <v>8</v>
      </c>
      <c r="AE59" s="497">
        <f aca="true" t="shared" si="28" ref="AE59:AF64">U59+W59+Y59+AA59+AC59</f>
        <v>5</v>
      </c>
      <c r="AF59" s="497">
        <f t="shared" si="28"/>
        <v>72</v>
      </c>
      <c r="AG59" s="512"/>
      <c r="AH59" s="512"/>
      <c r="AI59" s="512"/>
      <c r="AJ59" s="512"/>
      <c r="AK59" s="512"/>
      <c r="AL59" s="512"/>
      <c r="AM59" s="512"/>
      <c r="AN59" s="512"/>
      <c r="AO59" s="512"/>
      <c r="AP59" s="512"/>
      <c r="AQ59" s="512"/>
      <c r="AR59" s="512"/>
      <c r="AS59" s="497"/>
      <c r="AT59" s="497"/>
      <c r="AU59" s="497"/>
      <c r="AV59" s="497"/>
      <c r="AW59" s="497"/>
      <c r="AX59" s="497"/>
      <c r="AY59" s="498">
        <f t="shared" si="24"/>
        <v>8</v>
      </c>
      <c r="AZ59" s="498">
        <f t="shared" si="25"/>
        <v>132</v>
      </c>
      <c r="BA59" s="499">
        <f t="shared" si="26"/>
        <v>2</v>
      </c>
      <c r="BB59" s="499">
        <f t="shared" si="26"/>
        <v>37</v>
      </c>
      <c r="BC59" s="493">
        <f t="shared" si="17"/>
        <v>16.5</v>
      </c>
      <c r="BD59" s="494">
        <f t="shared" si="18"/>
        <v>117</v>
      </c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</row>
    <row r="60" spans="1:78" s="472" customFormat="1" ht="13.5">
      <c r="A60" s="512"/>
      <c r="B60" s="442" t="s">
        <v>70</v>
      </c>
      <c r="C60" s="523"/>
      <c r="D60" s="523"/>
      <c r="E60" s="538"/>
      <c r="F60" s="538"/>
      <c r="G60" s="486">
        <v>1</v>
      </c>
      <c r="H60" s="486">
        <v>16</v>
      </c>
      <c r="I60" s="538"/>
      <c r="J60" s="538"/>
      <c r="K60" s="485"/>
      <c r="L60" s="318"/>
      <c r="M60" s="485">
        <v>1</v>
      </c>
      <c r="N60" s="318">
        <v>17</v>
      </c>
      <c r="O60" s="506"/>
      <c r="P60" s="506"/>
      <c r="Q60" s="506"/>
      <c r="R60" s="506"/>
      <c r="S60" s="496">
        <f t="shared" si="27"/>
        <v>1</v>
      </c>
      <c r="T60" s="496">
        <f t="shared" si="27"/>
        <v>17</v>
      </c>
      <c r="U60" s="485">
        <v>1</v>
      </c>
      <c r="V60" s="318">
        <v>18</v>
      </c>
      <c r="W60" s="506"/>
      <c r="X60" s="506"/>
      <c r="Y60" s="485">
        <v>1</v>
      </c>
      <c r="Z60" s="318">
        <v>8</v>
      </c>
      <c r="AA60" s="506"/>
      <c r="AB60" s="506"/>
      <c r="AC60" s="318">
        <v>1</v>
      </c>
      <c r="AD60" s="318">
        <v>8</v>
      </c>
      <c r="AE60" s="497">
        <f t="shared" si="28"/>
        <v>3</v>
      </c>
      <c r="AF60" s="497">
        <f t="shared" si="28"/>
        <v>34</v>
      </c>
      <c r="AG60" s="512"/>
      <c r="AH60" s="512"/>
      <c r="AI60" s="512"/>
      <c r="AJ60" s="512"/>
      <c r="AK60" s="512"/>
      <c r="AL60" s="512"/>
      <c r="AM60" s="512"/>
      <c r="AN60" s="512"/>
      <c r="AO60" s="512"/>
      <c r="AP60" s="512"/>
      <c r="AQ60" s="512"/>
      <c r="AR60" s="512"/>
      <c r="AS60" s="497"/>
      <c r="AT60" s="497"/>
      <c r="AU60" s="497"/>
      <c r="AV60" s="497"/>
      <c r="AW60" s="497"/>
      <c r="AX60" s="497"/>
      <c r="AY60" s="498">
        <f t="shared" si="24"/>
        <v>4</v>
      </c>
      <c r="AZ60" s="498">
        <f t="shared" si="25"/>
        <v>51</v>
      </c>
      <c r="BA60" s="499">
        <f t="shared" si="26"/>
        <v>1</v>
      </c>
      <c r="BB60" s="499">
        <f t="shared" si="26"/>
        <v>16</v>
      </c>
      <c r="BC60" s="493">
        <f t="shared" si="17"/>
        <v>12.75</v>
      </c>
      <c r="BD60" s="494">
        <f t="shared" si="18"/>
        <v>46.75</v>
      </c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</row>
    <row r="61" spans="1:78" s="472" customFormat="1" ht="13.5">
      <c r="A61" s="512"/>
      <c r="B61" s="443" t="s">
        <v>71</v>
      </c>
      <c r="C61" s="495">
        <v>1</v>
      </c>
      <c r="D61" s="495">
        <v>21</v>
      </c>
      <c r="E61" s="538"/>
      <c r="F61" s="538"/>
      <c r="G61" s="538"/>
      <c r="H61" s="538"/>
      <c r="I61" s="538"/>
      <c r="J61" s="538"/>
      <c r="K61" s="485">
        <v>1</v>
      </c>
      <c r="L61" s="318">
        <v>16</v>
      </c>
      <c r="M61" s="506"/>
      <c r="N61" s="506"/>
      <c r="O61" s="485">
        <v>1</v>
      </c>
      <c r="P61" s="318">
        <v>27</v>
      </c>
      <c r="Q61" s="506"/>
      <c r="R61" s="506"/>
      <c r="S61" s="496">
        <f t="shared" si="27"/>
        <v>2</v>
      </c>
      <c r="T61" s="496">
        <f t="shared" si="27"/>
        <v>43</v>
      </c>
      <c r="U61" s="506"/>
      <c r="V61" s="506"/>
      <c r="W61" s="485">
        <v>1</v>
      </c>
      <c r="X61" s="318">
        <v>21</v>
      </c>
      <c r="Y61" s="506"/>
      <c r="Z61" s="506"/>
      <c r="AA61" s="318">
        <v>1</v>
      </c>
      <c r="AB61" s="318">
        <v>17</v>
      </c>
      <c r="AC61" s="506"/>
      <c r="AD61" s="506"/>
      <c r="AE61" s="497">
        <f t="shared" si="28"/>
        <v>2</v>
      </c>
      <c r="AF61" s="497">
        <f t="shared" si="28"/>
        <v>38</v>
      </c>
      <c r="AG61" s="539"/>
      <c r="AH61" s="539"/>
      <c r="AI61" s="539"/>
      <c r="AJ61" s="539"/>
      <c r="AK61" s="539"/>
      <c r="AL61" s="539"/>
      <c r="AM61" s="539"/>
      <c r="AN61" s="539"/>
      <c r="AO61" s="539"/>
      <c r="AP61" s="539"/>
      <c r="AQ61" s="539"/>
      <c r="AR61" s="539"/>
      <c r="AS61" s="497"/>
      <c r="AT61" s="497"/>
      <c r="AU61" s="497"/>
      <c r="AV61" s="497"/>
      <c r="AW61" s="497"/>
      <c r="AX61" s="497"/>
      <c r="AY61" s="498">
        <f t="shared" si="24"/>
        <v>4</v>
      </c>
      <c r="AZ61" s="498">
        <f t="shared" si="25"/>
        <v>81</v>
      </c>
      <c r="BA61" s="499">
        <f t="shared" si="26"/>
        <v>1</v>
      </c>
      <c r="BB61" s="499">
        <f t="shared" si="26"/>
        <v>21</v>
      </c>
      <c r="BC61" s="493">
        <f t="shared" si="17"/>
        <v>20.25</v>
      </c>
      <c r="BD61" s="494">
        <f t="shared" si="18"/>
        <v>70.25</v>
      </c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</row>
    <row r="62" spans="1:78" s="472" customFormat="1" ht="13.5">
      <c r="A62" s="318">
        <v>3</v>
      </c>
      <c r="B62" s="440" t="s">
        <v>180</v>
      </c>
      <c r="C62" s="495">
        <v>1</v>
      </c>
      <c r="D62" s="495">
        <v>15</v>
      </c>
      <c r="E62" s="486"/>
      <c r="F62" s="486"/>
      <c r="G62" s="486">
        <v>1</v>
      </c>
      <c r="H62" s="486">
        <v>15</v>
      </c>
      <c r="I62" s="486"/>
      <c r="J62" s="486"/>
      <c r="K62" s="485">
        <v>1</v>
      </c>
      <c r="L62" s="318">
        <v>20</v>
      </c>
      <c r="M62" s="485"/>
      <c r="N62" s="318"/>
      <c r="O62" s="485">
        <v>1</v>
      </c>
      <c r="P62" s="318">
        <v>17</v>
      </c>
      <c r="Q62" s="485"/>
      <c r="R62" s="318"/>
      <c r="S62" s="496">
        <f t="shared" si="27"/>
        <v>2</v>
      </c>
      <c r="T62" s="496">
        <f t="shared" si="27"/>
        <v>37</v>
      </c>
      <c r="U62" s="485">
        <v>1</v>
      </c>
      <c r="V62" s="318">
        <v>16</v>
      </c>
      <c r="W62" s="485"/>
      <c r="X62" s="318"/>
      <c r="Y62" s="485">
        <v>1</v>
      </c>
      <c r="Z62" s="318">
        <v>16</v>
      </c>
      <c r="AA62" s="318"/>
      <c r="AB62" s="318"/>
      <c r="AC62" s="318">
        <v>1</v>
      </c>
      <c r="AD62" s="318">
        <v>15</v>
      </c>
      <c r="AE62" s="497">
        <f t="shared" si="28"/>
        <v>3</v>
      </c>
      <c r="AF62" s="497">
        <f t="shared" si="28"/>
        <v>47</v>
      </c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497"/>
      <c r="AT62" s="497"/>
      <c r="AU62" s="497"/>
      <c r="AV62" s="497"/>
      <c r="AW62" s="497"/>
      <c r="AX62" s="497"/>
      <c r="AY62" s="498">
        <f t="shared" si="24"/>
        <v>5</v>
      </c>
      <c r="AZ62" s="498">
        <f t="shared" si="25"/>
        <v>84</v>
      </c>
      <c r="BA62" s="499">
        <f t="shared" si="26"/>
        <v>2</v>
      </c>
      <c r="BB62" s="499">
        <f t="shared" si="26"/>
        <v>30</v>
      </c>
      <c r="BC62" s="493">
        <f t="shared" si="17"/>
        <v>16.8</v>
      </c>
      <c r="BD62" s="494">
        <f t="shared" si="18"/>
        <v>74.75</v>
      </c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</row>
    <row r="63" spans="1:78" s="472" customFormat="1" ht="13.5">
      <c r="A63" s="318">
        <v>4</v>
      </c>
      <c r="B63" s="439" t="s">
        <v>181</v>
      </c>
      <c r="C63" s="495">
        <v>1</v>
      </c>
      <c r="D63" s="495">
        <v>20</v>
      </c>
      <c r="E63" s="486"/>
      <c r="F63" s="486"/>
      <c r="G63" s="486"/>
      <c r="H63" s="486"/>
      <c r="I63" s="486">
        <v>1</v>
      </c>
      <c r="J63" s="486">
        <v>20</v>
      </c>
      <c r="K63" s="485"/>
      <c r="L63" s="318"/>
      <c r="M63" s="485">
        <v>1</v>
      </c>
      <c r="N63" s="318">
        <v>15</v>
      </c>
      <c r="O63" s="485"/>
      <c r="P63" s="318"/>
      <c r="Q63" s="485">
        <v>1</v>
      </c>
      <c r="R63" s="318">
        <v>19</v>
      </c>
      <c r="S63" s="496">
        <f t="shared" si="27"/>
        <v>2</v>
      </c>
      <c r="T63" s="496">
        <f t="shared" si="27"/>
        <v>34</v>
      </c>
      <c r="U63" s="485">
        <v>1</v>
      </c>
      <c r="V63" s="318">
        <v>18</v>
      </c>
      <c r="W63" s="485"/>
      <c r="X63" s="318"/>
      <c r="Y63" s="485">
        <v>1</v>
      </c>
      <c r="Z63" s="318">
        <v>20</v>
      </c>
      <c r="AA63" s="318">
        <v>1</v>
      </c>
      <c r="AB63" s="318">
        <v>16</v>
      </c>
      <c r="AC63" s="318">
        <v>1</v>
      </c>
      <c r="AD63" s="318">
        <v>17</v>
      </c>
      <c r="AE63" s="497">
        <f t="shared" si="28"/>
        <v>4</v>
      </c>
      <c r="AF63" s="497">
        <f t="shared" si="28"/>
        <v>71</v>
      </c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497"/>
      <c r="AT63" s="497"/>
      <c r="AU63" s="497"/>
      <c r="AV63" s="497"/>
      <c r="AW63" s="497"/>
      <c r="AX63" s="497"/>
      <c r="AY63" s="498">
        <f t="shared" si="24"/>
        <v>6</v>
      </c>
      <c r="AZ63" s="498">
        <f t="shared" si="25"/>
        <v>105</v>
      </c>
      <c r="BA63" s="499">
        <f t="shared" si="26"/>
        <v>2</v>
      </c>
      <c r="BB63" s="499">
        <f t="shared" si="26"/>
        <v>40</v>
      </c>
      <c r="BC63" s="493">
        <f t="shared" si="17"/>
        <v>17.5</v>
      </c>
      <c r="BD63" s="494">
        <f t="shared" si="18"/>
        <v>96.5</v>
      </c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</row>
    <row r="64" spans="1:78" s="472" customFormat="1" ht="13.5">
      <c r="A64" s="318">
        <v>5</v>
      </c>
      <c r="B64" s="440" t="s">
        <v>182</v>
      </c>
      <c r="C64" s="495">
        <v>1</v>
      </c>
      <c r="D64" s="495">
        <v>23</v>
      </c>
      <c r="E64" s="486">
        <v>1</v>
      </c>
      <c r="F64" s="486">
        <v>22</v>
      </c>
      <c r="G64" s="538"/>
      <c r="H64" s="538"/>
      <c r="I64" s="538"/>
      <c r="J64" s="538"/>
      <c r="K64" s="485">
        <v>1</v>
      </c>
      <c r="L64" s="318">
        <v>15</v>
      </c>
      <c r="M64" s="485">
        <v>1</v>
      </c>
      <c r="N64" s="318">
        <v>18</v>
      </c>
      <c r="O64" s="485"/>
      <c r="P64" s="318"/>
      <c r="Q64" s="485">
        <v>1</v>
      </c>
      <c r="R64" s="318">
        <v>25</v>
      </c>
      <c r="S64" s="496">
        <f t="shared" si="27"/>
        <v>3</v>
      </c>
      <c r="T64" s="496">
        <f t="shared" si="27"/>
        <v>58</v>
      </c>
      <c r="U64" s="485"/>
      <c r="V64" s="318"/>
      <c r="W64" s="485">
        <v>1</v>
      </c>
      <c r="X64" s="318">
        <v>19</v>
      </c>
      <c r="Y64" s="485"/>
      <c r="Z64" s="318"/>
      <c r="AA64" s="318">
        <v>1</v>
      </c>
      <c r="AB64" s="318">
        <v>12</v>
      </c>
      <c r="AC64" s="318">
        <v>1</v>
      </c>
      <c r="AD64" s="318">
        <v>12</v>
      </c>
      <c r="AE64" s="497">
        <f t="shared" si="28"/>
        <v>3</v>
      </c>
      <c r="AF64" s="497">
        <f t="shared" si="28"/>
        <v>43</v>
      </c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497"/>
      <c r="AT64" s="497"/>
      <c r="AU64" s="497"/>
      <c r="AV64" s="497"/>
      <c r="AW64" s="497"/>
      <c r="AX64" s="497"/>
      <c r="AY64" s="498">
        <f t="shared" si="24"/>
        <v>6</v>
      </c>
      <c r="AZ64" s="498">
        <f t="shared" si="25"/>
        <v>101</v>
      </c>
      <c r="BA64" s="499">
        <f t="shared" si="26"/>
        <v>2</v>
      </c>
      <c r="BB64" s="499">
        <f t="shared" si="26"/>
        <v>45</v>
      </c>
      <c r="BC64" s="493">
        <f t="shared" si="17"/>
        <v>16.833333333333332</v>
      </c>
      <c r="BD64" s="494">
        <f t="shared" si="18"/>
        <v>86.5</v>
      </c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</row>
    <row r="65" spans="1:78" s="472" customFormat="1" ht="13.5">
      <c r="A65" s="497">
        <v>5</v>
      </c>
      <c r="B65" s="436" t="s">
        <v>183</v>
      </c>
      <c r="C65" s="436">
        <f>C58+C59+C62+C63+C64</f>
        <v>5</v>
      </c>
      <c r="D65" s="436">
        <f aca="true" t="shared" si="29" ref="D65:AN65">D58+D59+D62+D63+D64</f>
        <v>99</v>
      </c>
      <c r="E65" s="436">
        <f t="shared" si="29"/>
        <v>2</v>
      </c>
      <c r="F65" s="436">
        <f t="shared" si="29"/>
        <v>42</v>
      </c>
      <c r="G65" s="436">
        <f t="shared" si="29"/>
        <v>3</v>
      </c>
      <c r="H65" s="436">
        <f t="shared" si="29"/>
        <v>51</v>
      </c>
      <c r="I65" s="436">
        <f t="shared" si="29"/>
        <v>2</v>
      </c>
      <c r="J65" s="436">
        <f t="shared" si="29"/>
        <v>40</v>
      </c>
      <c r="K65" s="436">
        <f t="shared" si="29"/>
        <v>4</v>
      </c>
      <c r="L65" s="436">
        <f t="shared" si="29"/>
        <v>72</v>
      </c>
      <c r="M65" s="436">
        <f t="shared" si="29"/>
        <v>4</v>
      </c>
      <c r="N65" s="436">
        <f t="shared" si="29"/>
        <v>73</v>
      </c>
      <c r="O65" s="436">
        <f t="shared" si="29"/>
        <v>3</v>
      </c>
      <c r="P65" s="436">
        <f t="shared" si="29"/>
        <v>62</v>
      </c>
      <c r="Q65" s="436">
        <f t="shared" si="29"/>
        <v>3</v>
      </c>
      <c r="R65" s="436">
        <f t="shared" si="29"/>
        <v>65</v>
      </c>
      <c r="S65" s="436">
        <f t="shared" si="29"/>
        <v>14</v>
      </c>
      <c r="T65" s="436">
        <f t="shared" si="29"/>
        <v>272</v>
      </c>
      <c r="U65" s="436">
        <f t="shared" si="29"/>
        <v>4</v>
      </c>
      <c r="V65" s="436">
        <f t="shared" si="29"/>
        <v>74</v>
      </c>
      <c r="W65" s="436">
        <f t="shared" si="29"/>
        <v>3</v>
      </c>
      <c r="X65" s="436">
        <f t="shared" si="29"/>
        <v>59</v>
      </c>
      <c r="Y65" s="436">
        <f t="shared" si="29"/>
        <v>4</v>
      </c>
      <c r="Z65" s="436">
        <f t="shared" si="29"/>
        <v>65</v>
      </c>
      <c r="AA65" s="436">
        <f t="shared" si="29"/>
        <v>4</v>
      </c>
      <c r="AB65" s="436">
        <f t="shared" si="29"/>
        <v>60</v>
      </c>
      <c r="AC65" s="436">
        <f t="shared" si="29"/>
        <v>5</v>
      </c>
      <c r="AD65" s="436">
        <f t="shared" si="29"/>
        <v>73</v>
      </c>
      <c r="AE65" s="436">
        <f t="shared" si="29"/>
        <v>20</v>
      </c>
      <c r="AF65" s="436">
        <f t="shared" si="29"/>
        <v>331</v>
      </c>
      <c r="AG65" s="436">
        <f t="shared" si="29"/>
        <v>0</v>
      </c>
      <c r="AH65" s="436">
        <f t="shared" si="29"/>
        <v>0</v>
      </c>
      <c r="AI65" s="436">
        <f t="shared" si="29"/>
        <v>0</v>
      </c>
      <c r="AJ65" s="436">
        <f t="shared" si="29"/>
        <v>0</v>
      </c>
      <c r="AK65" s="436">
        <f t="shared" si="29"/>
        <v>0</v>
      </c>
      <c r="AL65" s="436">
        <f t="shared" si="29"/>
        <v>0</v>
      </c>
      <c r="AM65" s="436">
        <f t="shared" si="29"/>
        <v>0</v>
      </c>
      <c r="AN65" s="436">
        <f t="shared" si="29"/>
        <v>0</v>
      </c>
      <c r="AO65" s="436">
        <f>AO58+AO59+AO62+AO63+AO64</f>
        <v>0</v>
      </c>
      <c r="AP65" s="436">
        <f aca="true" t="shared" si="30" ref="AP65:BB65">AP58+AP59+AP62+AP63+AP64</f>
        <v>0</v>
      </c>
      <c r="AQ65" s="436">
        <f t="shared" si="30"/>
        <v>0</v>
      </c>
      <c r="AR65" s="436">
        <f t="shared" si="30"/>
        <v>0</v>
      </c>
      <c r="AS65" s="436">
        <f t="shared" si="30"/>
        <v>0</v>
      </c>
      <c r="AT65" s="436">
        <f t="shared" si="30"/>
        <v>0</v>
      </c>
      <c r="AU65" s="436">
        <f t="shared" si="30"/>
        <v>0</v>
      </c>
      <c r="AV65" s="436">
        <f t="shared" si="30"/>
        <v>0</v>
      </c>
      <c r="AW65" s="436">
        <f t="shared" si="30"/>
        <v>0</v>
      </c>
      <c r="AX65" s="436">
        <f t="shared" si="30"/>
        <v>0</v>
      </c>
      <c r="AY65" s="436">
        <f t="shared" si="30"/>
        <v>34</v>
      </c>
      <c r="AZ65" s="436">
        <f t="shared" si="30"/>
        <v>603</v>
      </c>
      <c r="BA65" s="436">
        <f t="shared" si="30"/>
        <v>12</v>
      </c>
      <c r="BB65" s="436">
        <f t="shared" si="30"/>
        <v>232</v>
      </c>
      <c r="BC65" s="515">
        <f t="shared" si="17"/>
        <v>17.735294117647058</v>
      </c>
      <c r="BD65" s="516">
        <f t="shared" si="18"/>
        <v>535</v>
      </c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</row>
    <row r="66" spans="1:78" s="472" customFormat="1" ht="13.5">
      <c r="A66" s="318"/>
      <c r="B66" s="431"/>
      <c r="C66" s="495"/>
      <c r="D66" s="495"/>
      <c r="E66" s="486"/>
      <c r="F66" s="486"/>
      <c r="G66" s="486"/>
      <c r="H66" s="486"/>
      <c r="I66" s="486"/>
      <c r="J66" s="486"/>
      <c r="K66" s="485"/>
      <c r="L66" s="318"/>
      <c r="M66" s="485"/>
      <c r="N66" s="318"/>
      <c r="O66" s="485"/>
      <c r="P66" s="318"/>
      <c r="Q66" s="485"/>
      <c r="R66" s="318"/>
      <c r="S66" s="517" t="s">
        <v>184</v>
      </c>
      <c r="T66" s="497"/>
      <c r="U66" s="485"/>
      <c r="V66" s="318"/>
      <c r="W66" s="485"/>
      <c r="X66" s="318"/>
      <c r="Y66" s="485"/>
      <c r="Z66" s="318"/>
      <c r="AA66" s="318"/>
      <c r="AB66" s="318"/>
      <c r="AC66" s="318"/>
      <c r="AD66" s="318"/>
      <c r="AE66" s="497"/>
      <c r="AF66" s="497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497"/>
      <c r="AT66" s="497"/>
      <c r="AU66" s="497"/>
      <c r="AV66" s="497"/>
      <c r="AW66" s="497"/>
      <c r="AX66" s="497"/>
      <c r="AY66" s="498"/>
      <c r="AZ66" s="498"/>
      <c r="BA66" s="499"/>
      <c r="BB66" s="499"/>
      <c r="BC66" s="493"/>
      <c r="BD66" s="494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</row>
    <row r="67" spans="1:78" s="472" customFormat="1" ht="13.5">
      <c r="A67" s="318">
        <v>1</v>
      </c>
      <c r="B67" s="431" t="s">
        <v>150</v>
      </c>
      <c r="C67" s="495"/>
      <c r="D67" s="495"/>
      <c r="E67" s="486"/>
      <c r="F67" s="486"/>
      <c r="G67" s="486"/>
      <c r="H67" s="486"/>
      <c r="I67" s="486"/>
      <c r="J67" s="486"/>
      <c r="K67" s="485">
        <v>3</v>
      </c>
      <c r="L67" s="318">
        <v>66</v>
      </c>
      <c r="M67" s="485">
        <v>3</v>
      </c>
      <c r="N67" s="318">
        <v>65</v>
      </c>
      <c r="O67" s="485">
        <v>2</v>
      </c>
      <c r="P67" s="318">
        <v>55</v>
      </c>
      <c r="Q67" s="485">
        <v>3</v>
      </c>
      <c r="R67" s="318">
        <v>71</v>
      </c>
      <c r="S67" s="496">
        <f>K67+M67+O67+Q67</f>
        <v>11</v>
      </c>
      <c r="T67" s="497">
        <f>L67+N67+P67+R67</f>
        <v>257</v>
      </c>
      <c r="U67" s="485"/>
      <c r="V67" s="318"/>
      <c r="W67" s="485"/>
      <c r="X67" s="318"/>
      <c r="Y67" s="485"/>
      <c r="Z67" s="318"/>
      <c r="AA67" s="318"/>
      <c r="AB67" s="318"/>
      <c r="AC67" s="318"/>
      <c r="AD67" s="318"/>
      <c r="AE67" s="497"/>
      <c r="AF67" s="497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497"/>
      <c r="AT67" s="497"/>
      <c r="AU67" s="497"/>
      <c r="AV67" s="497"/>
      <c r="AW67" s="497"/>
      <c r="AX67" s="497"/>
      <c r="AY67" s="498">
        <f>S67+AE67+AS67+AT67</f>
        <v>11</v>
      </c>
      <c r="AZ67" s="498">
        <f>T67+AF67+AU67+AV67</f>
        <v>257</v>
      </c>
      <c r="BA67" s="499">
        <f>C67+E67+G67+I67</f>
        <v>0</v>
      </c>
      <c r="BB67" s="499">
        <f>D67+F67+H67+J67</f>
        <v>0</v>
      </c>
      <c r="BC67" s="493">
        <f t="shared" si="17"/>
        <v>23.363636363636363</v>
      </c>
      <c r="BD67" s="494">
        <f t="shared" si="18"/>
        <v>192.75</v>
      </c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</row>
    <row r="68" spans="1:78" s="472" customFormat="1" ht="13.5">
      <c r="A68" s="497">
        <v>1</v>
      </c>
      <c r="B68" s="436" t="s">
        <v>51</v>
      </c>
      <c r="C68" s="436"/>
      <c r="D68" s="436"/>
      <c r="E68" s="436"/>
      <c r="F68" s="436"/>
      <c r="G68" s="436"/>
      <c r="H68" s="436"/>
      <c r="I68" s="436"/>
      <c r="J68" s="436"/>
      <c r="K68" s="436">
        <f aca="true" t="shared" si="31" ref="K68:R68">SUM(K67)</f>
        <v>3</v>
      </c>
      <c r="L68" s="436">
        <f t="shared" si="31"/>
        <v>66</v>
      </c>
      <c r="M68" s="436">
        <f t="shared" si="31"/>
        <v>3</v>
      </c>
      <c r="N68" s="436">
        <f t="shared" si="31"/>
        <v>65</v>
      </c>
      <c r="O68" s="436">
        <f t="shared" si="31"/>
        <v>2</v>
      </c>
      <c r="P68" s="436">
        <f t="shared" si="31"/>
        <v>55</v>
      </c>
      <c r="Q68" s="436">
        <f t="shared" si="31"/>
        <v>3</v>
      </c>
      <c r="R68" s="436">
        <f t="shared" si="31"/>
        <v>71</v>
      </c>
      <c r="S68" s="497">
        <f>S67</f>
        <v>11</v>
      </c>
      <c r="T68" s="497">
        <f>T67</f>
        <v>257</v>
      </c>
      <c r="U68" s="497">
        <f aca="true" t="shared" si="32" ref="U68:BB68">SUM(U67)</f>
        <v>0</v>
      </c>
      <c r="V68" s="497">
        <f t="shared" si="32"/>
        <v>0</v>
      </c>
      <c r="W68" s="497">
        <f t="shared" si="32"/>
        <v>0</v>
      </c>
      <c r="X68" s="497">
        <f t="shared" si="32"/>
        <v>0</v>
      </c>
      <c r="Y68" s="497">
        <f t="shared" si="32"/>
        <v>0</v>
      </c>
      <c r="Z68" s="497">
        <f t="shared" si="32"/>
        <v>0</v>
      </c>
      <c r="AA68" s="497">
        <f t="shared" si="32"/>
        <v>0</v>
      </c>
      <c r="AB68" s="497">
        <f t="shared" si="32"/>
        <v>0</v>
      </c>
      <c r="AC68" s="497">
        <f t="shared" si="32"/>
        <v>0</v>
      </c>
      <c r="AD68" s="497">
        <f t="shared" si="32"/>
        <v>0</v>
      </c>
      <c r="AE68" s="497">
        <f t="shared" si="32"/>
        <v>0</v>
      </c>
      <c r="AF68" s="497">
        <f t="shared" si="32"/>
        <v>0</v>
      </c>
      <c r="AG68" s="497">
        <f t="shared" si="32"/>
        <v>0</v>
      </c>
      <c r="AH68" s="497">
        <f t="shared" si="32"/>
        <v>0</v>
      </c>
      <c r="AI68" s="497">
        <f t="shared" si="32"/>
        <v>0</v>
      </c>
      <c r="AJ68" s="497">
        <f t="shared" si="32"/>
        <v>0</v>
      </c>
      <c r="AK68" s="497">
        <f t="shared" si="32"/>
        <v>0</v>
      </c>
      <c r="AL68" s="497">
        <f t="shared" si="32"/>
        <v>0</v>
      </c>
      <c r="AM68" s="497">
        <f t="shared" si="32"/>
        <v>0</v>
      </c>
      <c r="AN68" s="497">
        <f t="shared" si="32"/>
        <v>0</v>
      </c>
      <c r="AO68" s="497">
        <f t="shared" si="32"/>
        <v>0</v>
      </c>
      <c r="AP68" s="497">
        <f t="shared" si="32"/>
        <v>0</v>
      </c>
      <c r="AQ68" s="497">
        <f t="shared" si="32"/>
        <v>0</v>
      </c>
      <c r="AR68" s="497">
        <f t="shared" si="32"/>
        <v>0</v>
      </c>
      <c r="AS68" s="497">
        <f t="shared" si="32"/>
        <v>0</v>
      </c>
      <c r="AT68" s="497">
        <f t="shared" si="32"/>
        <v>0</v>
      </c>
      <c r="AU68" s="497">
        <f t="shared" si="32"/>
        <v>0</v>
      </c>
      <c r="AV68" s="497">
        <f t="shared" si="32"/>
        <v>0</v>
      </c>
      <c r="AW68" s="497">
        <f t="shared" si="32"/>
        <v>0</v>
      </c>
      <c r="AX68" s="497">
        <f t="shared" si="32"/>
        <v>0</v>
      </c>
      <c r="AY68" s="497">
        <f t="shared" si="32"/>
        <v>11</v>
      </c>
      <c r="AZ68" s="497">
        <f t="shared" si="32"/>
        <v>257</v>
      </c>
      <c r="BA68" s="497">
        <f t="shared" si="32"/>
        <v>0</v>
      </c>
      <c r="BB68" s="497">
        <f t="shared" si="32"/>
        <v>0</v>
      </c>
      <c r="BC68" s="515">
        <f t="shared" si="17"/>
        <v>23.363636363636363</v>
      </c>
      <c r="BD68" s="516">
        <f t="shared" si="18"/>
        <v>192.75</v>
      </c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</row>
    <row r="69" spans="1:78" s="472" customFormat="1" ht="12.75" customHeight="1">
      <c r="A69" s="318"/>
      <c r="B69" s="431"/>
      <c r="C69" s="495"/>
      <c r="D69" s="495"/>
      <c r="E69" s="486"/>
      <c r="F69" s="486"/>
      <c r="G69" s="486"/>
      <c r="H69" s="486"/>
      <c r="I69" s="486"/>
      <c r="J69" s="486"/>
      <c r="K69" s="485"/>
      <c r="L69" s="318"/>
      <c r="M69" s="485"/>
      <c r="N69" s="318"/>
      <c r="O69" s="485"/>
      <c r="P69" s="318"/>
      <c r="Q69" s="485"/>
      <c r="R69" s="318"/>
      <c r="S69" s="517" t="s">
        <v>185</v>
      </c>
      <c r="T69" s="497"/>
      <c r="U69" s="485"/>
      <c r="V69" s="318"/>
      <c r="W69" s="485"/>
      <c r="X69" s="318"/>
      <c r="Y69" s="485"/>
      <c r="Z69" s="318"/>
      <c r="AA69" s="318"/>
      <c r="AB69" s="318"/>
      <c r="AC69" s="318"/>
      <c r="AD69" s="318"/>
      <c r="AE69" s="497"/>
      <c r="AF69" s="497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497"/>
      <c r="AT69" s="497"/>
      <c r="AU69" s="497"/>
      <c r="AV69" s="497"/>
      <c r="AW69" s="497"/>
      <c r="AX69" s="497"/>
      <c r="AY69" s="498"/>
      <c r="AZ69" s="498"/>
      <c r="BA69" s="499"/>
      <c r="BB69" s="499"/>
      <c r="BC69" s="493"/>
      <c r="BD69" s="494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</row>
    <row r="70" spans="1:78" s="472" customFormat="1" ht="12.75" customHeight="1">
      <c r="A70" s="318">
        <v>1</v>
      </c>
      <c r="B70" s="444" t="s">
        <v>110</v>
      </c>
      <c r="C70" s="540">
        <v>1</v>
      </c>
      <c r="D70" s="540">
        <v>25</v>
      </c>
      <c r="E70" s="541"/>
      <c r="F70" s="541"/>
      <c r="G70" s="542">
        <v>1</v>
      </c>
      <c r="H70" s="542">
        <v>25</v>
      </c>
      <c r="I70" s="542"/>
      <c r="J70" s="542"/>
      <c r="K70" s="485">
        <v>1</v>
      </c>
      <c r="L70" s="318">
        <v>16</v>
      </c>
      <c r="M70" s="485">
        <v>1</v>
      </c>
      <c r="N70" s="318">
        <v>13</v>
      </c>
      <c r="O70" s="485">
        <v>1</v>
      </c>
      <c r="P70" s="318">
        <v>18</v>
      </c>
      <c r="Q70" s="485">
        <v>1</v>
      </c>
      <c r="R70" s="318">
        <v>15</v>
      </c>
      <c r="S70" s="496">
        <f aca="true" t="shared" si="33" ref="S70:T72">K70+M70+O70+Q70</f>
        <v>4</v>
      </c>
      <c r="T70" s="497">
        <f t="shared" si="33"/>
        <v>62</v>
      </c>
      <c r="U70" s="485"/>
      <c r="V70" s="318"/>
      <c r="W70" s="485"/>
      <c r="X70" s="318"/>
      <c r="Y70" s="485"/>
      <c r="Z70" s="318"/>
      <c r="AA70" s="318"/>
      <c r="AB70" s="318"/>
      <c r="AC70" s="318"/>
      <c r="AD70" s="318"/>
      <c r="AE70" s="497"/>
      <c r="AF70" s="497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497"/>
      <c r="AT70" s="497"/>
      <c r="AU70" s="497"/>
      <c r="AV70" s="497"/>
      <c r="AW70" s="497"/>
      <c r="AX70" s="497"/>
      <c r="AY70" s="498">
        <f>S70+AE70+AS70+AT70</f>
        <v>4</v>
      </c>
      <c r="AZ70" s="498">
        <f>T70+AF70+AU70+AV70</f>
        <v>62</v>
      </c>
      <c r="BA70" s="499">
        <f aca="true" t="shared" si="34" ref="BA70:BB72">C70+E70+G70+I70</f>
        <v>2</v>
      </c>
      <c r="BB70" s="499">
        <f t="shared" si="34"/>
        <v>50</v>
      </c>
      <c r="BC70" s="493">
        <f>AZ70/AY70</f>
        <v>15.5</v>
      </c>
      <c r="BD70" s="494">
        <f>(T70*0.75)+(AF70*1)+((AV70+AU70)*1.22)</f>
        <v>46.5</v>
      </c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</row>
    <row r="71" spans="1:78" s="472" customFormat="1" ht="15" customHeight="1">
      <c r="A71" s="318">
        <v>2</v>
      </c>
      <c r="B71" s="444" t="s">
        <v>111</v>
      </c>
      <c r="C71" s="542"/>
      <c r="D71" s="542"/>
      <c r="E71" s="486">
        <v>1</v>
      </c>
      <c r="F71" s="486">
        <v>20</v>
      </c>
      <c r="G71" s="486">
        <v>1</v>
      </c>
      <c r="H71" s="486">
        <v>17</v>
      </c>
      <c r="I71" s="486"/>
      <c r="J71" s="486"/>
      <c r="K71" s="485">
        <v>1</v>
      </c>
      <c r="L71" s="318">
        <v>10</v>
      </c>
      <c r="M71" s="485"/>
      <c r="N71" s="318"/>
      <c r="O71" s="485"/>
      <c r="P71" s="318"/>
      <c r="Q71" s="485">
        <v>1</v>
      </c>
      <c r="R71" s="318">
        <v>11</v>
      </c>
      <c r="S71" s="497">
        <f t="shared" si="33"/>
        <v>2</v>
      </c>
      <c r="T71" s="497">
        <f t="shared" si="33"/>
        <v>21</v>
      </c>
      <c r="U71" s="485"/>
      <c r="V71" s="318"/>
      <c r="W71" s="485"/>
      <c r="X71" s="318"/>
      <c r="Y71" s="485"/>
      <c r="Z71" s="318"/>
      <c r="AA71" s="318"/>
      <c r="AB71" s="318"/>
      <c r="AC71" s="318"/>
      <c r="AD71" s="318"/>
      <c r="AE71" s="497"/>
      <c r="AF71" s="497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497"/>
      <c r="AT71" s="497"/>
      <c r="AU71" s="497"/>
      <c r="AV71" s="497"/>
      <c r="AW71" s="497"/>
      <c r="AX71" s="497"/>
      <c r="AY71" s="498">
        <f>S71+AE71+AS71+AT71</f>
        <v>2</v>
      </c>
      <c r="AZ71" s="498">
        <f>T71+AF71+AU71+AV71</f>
        <v>21</v>
      </c>
      <c r="BA71" s="499">
        <f t="shared" si="34"/>
        <v>2</v>
      </c>
      <c r="BB71" s="499">
        <f t="shared" si="34"/>
        <v>37</v>
      </c>
      <c r="BC71" s="493">
        <f t="shared" si="17"/>
        <v>10.5</v>
      </c>
      <c r="BD71" s="494">
        <f t="shared" si="18"/>
        <v>15.75</v>
      </c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</row>
    <row r="72" spans="1:78" s="472" customFormat="1" ht="13.5">
      <c r="A72" s="318">
        <v>3</v>
      </c>
      <c r="B72" s="381" t="s">
        <v>112</v>
      </c>
      <c r="C72" s="495">
        <v>2</v>
      </c>
      <c r="D72" s="495">
        <v>40</v>
      </c>
      <c r="E72" s="542"/>
      <c r="F72" s="542"/>
      <c r="G72" s="542"/>
      <c r="H72" s="542"/>
      <c r="I72" s="542"/>
      <c r="J72" s="542"/>
      <c r="K72" s="485">
        <v>1</v>
      </c>
      <c r="L72" s="318">
        <v>16</v>
      </c>
      <c r="M72" s="485"/>
      <c r="N72" s="318"/>
      <c r="O72" s="485">
        <v>1</v>
      </c>
      <c r="P72" s="318">
        <v>16</v>
      </c>
      <c r="Q72" s="485"/>
      <c r="R72" s="318"/>
      <c r="S72" s="496">
        <f t="shared" si="33"/>
        <v>2</v>
      </c>
      <c r="T72" s="497">
        <f t="shared" si="33"/>
        <v>32</v>
      </c>
      <c r="U72" s="485"/>
      <c r="V72" s="318"/>
      <c r="W72" s="485"/>
      <c r="X72" s="318"/>
      <c r="Y72" s="485"/>
      <c r="Z72" s="318"/>
      <c r="AA72" s="318"/>
      <c r="AB72" s="318"/>
      <c r="AC72" s="318"/>
      <c r="AD72" s="318"/>
      <c r="AE72" s="497"/>
      <c r="AF72" s="497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497"/>
      <c r="AT72" s="497"/>
      <c r="AU72" s="497"/>
      <c r="AV72" s="497"/>
      <c r="AW72" s="497"/>
      <c r="AX72" s="543"/>
      <c r="AY72" s="544">
        <f>S72+AE72+AS72+AT72</f>
        <v>2</v>
      </c>
      <c r="AZ72" s="545">
        <f>T72+AF72+AU72+AV72</f>
        <v>32</v>
      </c>
      <c r="BA72" s="546">
        <f t="shared" si="34"/>
        <v>2</v>
      </c>
      <c r="BB72" s="499">
        <f t="shared" si="34"/>
        <v>40</v>
      </c>
      <c r="BC72" s="493">
        <f t="shared" si="17"/>
        <v>16</v>
      </c>
      <c r="BD72" s="494">
        <f t="shared" si="18"/>
        <v>24</v>
      </c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</row>
    <row r="73" spans="1:78" s="553" customFormat="1" ht="13.5">
      <c r="A73" s="547">
        <v>3</v>
      </c>
      <c r="B73" s="388" t="s">
        <v>186</v>
      </c>
      <c r="C73" s="548">
        <f>SUM(C70:C72)</f>
        <v>3</v>
      </c>
      <c r="D73" s="548">
        <f aca="true" t="shared" si="35" ref="D73:T73">SUM(D70:D72)</f>
        <v>65</v>
      </c>
      <c r="E73" s="548">
        <f t="shared" si="35"/>
        <v>1</v>
      </c>
      <c r="F73" s="548">
        <f t="shared" si="35"/>
        <v>20</v>
      </c>
      <c r="G73" s="548">
        <f t="shared" si="35"/>
        <v>2</v>
      </c>
      <c r="H73" s="548">
        <f t="shared" si="35"/>
        <v>42</v>
      </c>
      <c r="I73" s="548">
        <f t="shared" si="35"/>
        <v>0</v>
      </c>
      <c r="J73" s="548">
        <f t="shared" si="35"/>
        <v>0</v>
      </c>
      <c r="K73" s="548">
        <f t="shared" si="35"/>
        <v>3</v>
      </c>
      <c r="L73" s="548">
        <f t="shared" si="35"/>
        <v>42</v>
      </c>
      <c r="M73" s="548">
        <f t="shared" si="35"/>
        <v>1</v>
      </c>
      <c r="N73" s="548">
        <f t="shared" si="35"/>
        <v>13</v>
      </c>
      <c r="O73" s="548">
        <f t="shared" si="35"/>
        <v>2</v>
      </c>
      <c r="P73" s="548">
        <f t="shared" si="35"/>
        <v>34</v>
      </c>
      <c r="Q73" s="548">
        <f t="shared" si="35"/>
        <v>2</v>
      </c>
      <c r="R73" s="548">
        <f t="shared" si="35"/>
        <v>26</v>
      </c>
      <c r="S73" s="548">
        <f t="shared" si="35"/>
        <v>8</v>
      </c>
      <c r="T73" s="548">
        <f t="shared" si="35"/>
        <v>115</v>
      </c>
      <c r="U73" s="549">
        <f aca="true" t="shared" si="36" ref="U73:AX73">SUM(U70:U72)</f>
        <v>0</v>
      </c>
      <c r="V73" s="549">
        <f t="shared" si="36"/>
        <v>0</v>
      </c>
      <c r="W73" s="549">
        <f t="shared" si="36"/>
        <v>0</v>
      </c>
      <c r="X73" s="549">
        <f t="shared" si="36"/>
        <v>0</v>
      </c>
      <c r="Y73" s="549">
        <f t="shared" si="36"/>
        <v>0</v>
      </c>
      <c r="Z73" s="549">
        <f t="shared" si="36"/>
        <v>0</v>
      </c>
      <c r="AA73" s="549">
        <f t="shared" si="36"/>
        <v>0</v>
      </c>
      <c r="AB73" s="549">
        <f t="shared" si="36"/>
        <v>0</v>
      </c>
      <c r="AC73" s="549">
        <f t="shared" si="36"/>
        <v>0</v>
      </c>
      <c r="AD73" s="549">
        <f t="shared" si="36"/>
        <v>0</v>
      </c>
      <c r="AE73" s="549">
        <f t="shared" si="36"/>
        <v>0</v>
      </c>
      <c r="AF73" s="549">
        <f t="shared" si="36"/>
        <v>0</v>
      </c>
      <c r="AG73" s="549">
        <f t="shared" si="36"/>
        <v>0</v>
      </c>
      <c r="AH73" s="549">
        <f t="shared" si="36"/>
        <v>0</v>
      </c>
      <c r="AI73" s="549">
        <f t="shared" si="36"/>
        <v>0</v>
      </c>
      <c r="AJ73" s="549">
        <f t="shared" si="36"/>
        <v>0</v>
      </c>
      <c r="AK73" s="549">
        <f t="shared" si="36"/>
        <v>0</v>
      </c>
      <c r="AL73" s="549">
        <f t="shared" si="36"/>
        <v>0</v>
      </c>
      <c r="AM73" s="549">
        <f t="shared" si="36"/>
        <v>0</v>
      </c>
      <c r="AN73" s="549">
        <f t="shared" si="36"/>
        <v>0</v>
      </c>
      <c r="AO73" s="549">
        <f t="shared" si="36"/>
        <v>0</v>
      </c>
      <c r="AP73" s="549">
        <f t="shared" si="36"/>
        <v>0</v>
      </c>
      <c r="AQ73" s="549">
        <f t="shared" si="36"/>
        <v>0</v>
      </c>
      <c r="AR73" s="549">
        <f t="shared" si="36"/>
        <v>0</v>
      </c>
      <c r="AS73" s="549">
        <f t="shared" si="36"/>
        <v>0</v>
      </c>
      <c r="AT73" s="549">
        <f t="shared" si="36"/>
        <v>0</v>
      </c>
      <c r="AU73" s="549">
        <f t="shared" si="36"/>
        <v>0</v>
      </c>
      <c r="AV73" s="549">
        <f t="shared" si="36"/>
        <v>0</v>
      </c>
      <c r="AW73" s="549">
        <f t="shared" si="36"/>
        <v>0</v>
      </c>
      <c r="AX73" s="549">
        <f t="shared" si="36"/>
        <v>0</v>
      </c>
      <c r="AY73" s="549">
        <f>SUM(AY70:AY72)</f>
        <v>8</v>
      </c>
      <c r="AZ73" s="550">
        <f>SUM(AZ70:AZ72)</f>
        <v>115</v>
      </c>
      <c r="BA73" s="551">
        <f>SUM(BA70:BA72)</f>
        <v>6</v>
      </c>
      <c r="BB73" s="497">
        <f>SUM(BB70:BB72)</f>
        <v>127</v>
      </c>
      <c r="BC73" s="515">
        <f t="shared" si="17"/>
        <v>14.375</v>
      </c>
      <c r="BD73" s="516">
        <f t="shared" si="18"/>
        <v>86.25</v>
      </c>
      <c r="BE73" s="552"/>
      <c r="BF73" s="552"/>
      <c r="BG73" s="552"/>
      <c r="BH73" s="552"/>
      <c r="BI73" s="552"/>
      <c r="BJ73" s="552"/>
      <c r="BK73" s="552"/>
      <c r="BL73" s="552"/>
      <c r="BM73" s="552"/>
      <c r="BN73" s="552"/>
      <c r="BO73" s="552"/>
      <c r="BP73" s="552"/>
      <c r="BQ73" s="552"/>
      <c r="BR73" s="552"/>
      <c r="BS73" s="552"/>
      <c r="BT73" s="552"/>
      <c r="BU73" s="552"/>
      <c r="BV73" s="552"/>
      <c r="BW73" s="552"/>
      <c r="BX73" s="552"/>
      <c r="BY73" s="552"/>
      <c r="BZ73" s="552"/>
    </row>
    <row r="74" spans="1:78" s="43" customFormat="1" ht="14.25" thickBot="1">
      <c r="A74" s="554"/>
      <c r="B74" s="391" t="s">
        <v>32</v>
      </c>
      <c r="C74" s="555">
        <f>C73+C68+C65+C56+C23</f>
        <v>8</v>
      </c>
      <c r="D74" s="555">
        <f aca="true" t="shared" si="37" ref="D74:BB74">D73+D68+D65+D56+D23</f>
        <v>164</v>
      </c>
      <c r="E74" s="555">
        <f t="shared" si="37"/>
        <v>3</v>
      </c>
      <c r="F74" s="555">
        <f t="shared" si="37"/>
        <v>62</v>
      </c>
      <c r="G74" s="555">
        <f t="shared" si="37"/>
        <v>5</v>
      </c>
      <c r="H74" s="555">
        <f t="shared" si="37"/>
        <v>93</v>
      </c>
      <c r="I74" s="555">
        <f t="shared" si="37"/>
        <v>2</v>
      </c>
      <c r="J74" s="555">
        <f t="shared" si="37"/>
        <v>40</v>
      </c>
      <c r="K74" s="554">
        <f t="shared" si="37"/>
        <v>54</v>
      </c>
      <c r="L74" s="554">
        <f t="shared" si="37"/>
        <v>1134</v>
      </c>
      <c r="M74" s="554">
        <f t="shared" si="37"/>
        <v>51</v>
      </c>
      <c r="N74" s="554">
        <f t="shared" si="37"/>
        <v>1111</v>
      </c>
      <c r="O74" s="554">
        <f t="shared" si="37"/>
        <v>46</v>
      </c>
      <c r="P74" s="554">
        <f t="shared" si="37"/>
        <v>1018</v>
      </c>
      <c r="Q74" s="554">
        <f t="shared" si="37"/>
        <v>51</v>
      </c>
      <c r="R74" s="554">
        <f t="shared" si="37"/>
        <v>1125</v>
      </c>
      <c r="S74" s="554">
        <f t="shared" si="37"/>
        <v>206</v>
      </c>
      <c r="T74" s="554">
        <f t="shared" si="37"/>
        <v>4473</v>
      </c>
      <c r="U74" s="554">
        <f t="shared" si="37"/>
        <v>49</v>
      </c>
      <c r="V74" s="554">
        <f t="shared" si="37"/>
        <v>1097</v>
      </c>
      <c r="W74" s="554">
        <f t="shared" si="37"/>
        <v>50</v>
      </c>
      <c r="X74" s="554">
        <f t="shared" si="37"/>
        <v>1087</v>
      </c>
      <c r="Y74" s="554">
        <f t="shared" si="37"/>
        <v>55</v>
      </c>
      <c r="Z74" s="554">
        <f t="shared" si="37"/>
        <v>1144</v>
      </c>
      <c r="AA74" s="554">
        <f t="shared" si="37"/>
        <v>51</v>
      </c>
      <c r="AB74" s="554">
        <f t="shared" si="37"/>
        <v>1030</v>
      </c>
      <c r="AC74" s="554">
        <f t="shared" si="37"/>
        <v>56</v>
      </c>
      <c r="AD74" s="554">
        <f t="shared" si="37"/>
        <v>1122</v>
      </c>
      <c r="AE74" s="554">
        <f t="shared" si="37"/>
        <v>266</v>
      </c>
      <c r="AF74" s="554">
        <f t="shared" si="37"/>
        <v>5590</v>
      </c>
      <c r="AG74" s="554">
        <f t="shared" si="37"/>
        <v>6</v>
      </c>
      <c r="AH74" s="554">
        <f t="shared" si="37"/>
        <v>9</v>
      </c>
      <c r="AI74" s="554">
        <f t="shared" si="37"/>
        <v>141</v>
      </c>
      <c r="AJ74" s="554">
        <f t="shared" si="37"/>
        <v>216</v>
      </c>
      <c r="AK74" s="554">
        <f t="shared" si="37"/>
        <v>4</v>
      </c>
      <c r="AL74" s="554">
        <f t="shared" si="37"/>
        <v>5</v>
      </c>
      <c r="AM74" s="554">
        <f t="shared" si="37"/>
        <v>87</v>
      </c>
      <c r="AN74" s="554">
        <f t="shared" si="37"/>
        <v>136</v>
      </c>
      <c r="AO74" s="554">
        <f t="shared" si="37"/>
        <v>5</v>
      </c>
      <c r="AP74" s="554">
        <f t="shared" si="37"/>
        <v>6</v>
      </c>
      <c r="AQ74" s="554">
        <f t="shared" si="37"/>
        <v>76</v>
      </c>
      <c r="AR74" s="554">
        <f t="shared" si="37"/>
        <v>134</v>
      </c>
      <c r="AS74" s="554">
        <f t="shared" si="37"/>
        <v>15</v>
      </c>
      <c r="AT74" s="554">
        <f t="shared" si="37"/>
        <v>20</v>
      </c>
      <c r="AU74" s="554">
        <f t="shared" si="37"/>
        <v>304</v>
      </c>
      <c r="AV74" s="554">
        <f t="shared" si="37"/>
        <v>486</v>
      </c>
      <c r="AW74" s="554">
        <f t="shared" si="37"/>
        <v>35</v>
      </c>
      <c r="AX74" s="556">
        <f t="shared" si="37"/>
        <v>790</v>
      </c>
      <c r="AY74" s="557">
        <f t="shared" si="37"/>
        <v>507</v>
      </c>
      <c r="AZ74" s="558">
        <f>AZ73+AZ68+AZ65+AZ56+AZ23</f>
        <v>10853</v>
      </c>
      <c r="BA74" s="559">
        <f t="shared" si="37"/>
        <v>18</v>
      </c>
      <c r="BB74" s="554">
        <f t="shared" si="37"/>
        <v>359</v>
      </c>
      <c r="BC74" s="560">
        <f t="shared" si="17"/>
        <v>21.40631163708087</v>
      </c>
      <c r="BD74" s="561">
        <f t="shared" si="18"/>
        <v>9908.55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</row>
    <row r="75" spans="1:78" ht="26.25" hidden="1" thickBot="1">
      <c r="A75" s="395"/>
      <c r="B75" s="562" t="s">
        <v>114</v>
      </c>
      <c r="C75" s="563"/>
      <c r="D75" s="563"/>
      <c r="E75" s="564"/>
      <c r="F75" s="564"/>
      <c r="G75" s="564"/>
      <c r="H75" s="564"/>
      <c r="I75" s="564"/>
      <c r="J75" s="564"/>
      <c r="K75" s="565"/>
      <c r="L75" s="565"/>
      <c r="M75" s="565"/>
      <c r="N75" s="565"/>
      <c r="O75" s="565"/>
      <c r="P75" s="565"/>
      <c r="Q75" s="565"/>
      <c r="R75" s="566"/>
      <c r="S75" s="567">
        <f>K75+M75+O75+Q75</f>
        <v>0</v>
      </c>
      <c r="T75" s="567">
        <f>L75+N75+P75+R75</f>
        <v>0</v>
      </c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7">
        <f>U75+W75+Y75+AA75+AC75</f>
        <v>0</v>
      </c>
      <c r="AF75" s="567">
        <f>V75+X75+Z75+AB75+AD75</f>
        <v>0</v>
      </c>
      <c r="AG75" s="566"/>
      <c r="AH75" s="566"/>
      <c r="AI75" s="566"/>
      <c r="AJ75" s="566"/>
      <c r="AK75" s="566"/>
      <c r="AL75" s="566"/>
      <c r="AM75" s="566"/>
      <c r="AN75" s="566"/>
      <c r="AO75" s="566"/>
      <c r="AP75" s="566"/>
      <c r="AQ75" s="566"/>
      <c r="AR75" s="566"/>
      <c r="AS75" s="568">
        <f aca="true" t="shared" si="38" ref="AS75:AV76">AG75+AK75+AO75</f>
        <v>0</v>
      </c>
      <c r="AT75" s="568">
        <f t="shared" si="38"/>
        <v>0</v>
      </c>
      <c r="AU75" s="568">
        <f t="shared" si="38"/>
        <v>0</v>
      </c>
      <c r="AV75" s="568">
        <f t="shared" si="38"/>
        <v>0</v>
      </c>
      <c r="AW75" s="568"/>
      <c r="AX75" s="568"/>
      <c r="AY75" s="569">
        <f>S75+AE75+AS75+AT75</f>
        <v>0</v>
      </c>
      <c r="AZ75" s="569">
        <f>T75+AF75+AU75+AV75</f>
        <v>0</v>
      </c>
      <c r="BA75" s="570">
        <f>C75+E75+G75+I75</f>
        <v>0</v>
      </c>
      <c r="BB75" s="570">
        <f>D75+F75+H75+J75</f>
        <v>0</v>
      </c>
      <c r="BC75" s="571" t="e">
        <f t="shared" si="17"/>
        <v>#DIV/0!</v>
      </c>
      <c r="BD75" s="572">
        <f t="shared" si="18"/>
        <v>0</v>
      </c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</row>
    <row r="76" spans="1:78" ht="26.25" thickBot="1">
      <c r="A76" s="401"/>
      <c r="B76" s="573" t="s">
        <v>114</v>
      </c>
      <c r="C76" s="574"/>
      <c r="D76" s="574"/>
      <c r="E76" s="575"/>
      <c r="F76" s="575"/>
      <c r="G76" s="575"/>
      <c r="H76" s="575"/>
      <c r="I76" s="575"/>
      <c r="J76" s="575"/>
      <c r="K76" s="576"/>
      <c r="L76" s="576"/>
      <c r="M76" s="576"/>
      <c r="N76" s="576"/>
      <c r="O76" s="576"/>
      <c r="P76" s="576"/>
      <c r="Q76" s="576"/>
      <c r="R76" s="577"/>
      <c r="S76" s="578"/>
      <c r="T76" s="578"/>
      <c r="U76" s="577"/>
      <c r="V76" s="577"/>
      <c r="W76" s="577"/>
      <c r="X76" s="577"/>
      <c r="Y76" s="577"/>
      <c r="Z76" s="577"/>
      <c r="AA76" s="577"/>
      <c r="AB76" s="577"/>
      <c r="AC76" s="577"/>
      <c r="AD76" s="577"/>
      <c r="AE76" s="578"/>
      <c r="AF76" s="578"/>
      <c r="AG76" s="577"/>
      <c r="AH76" s="577"/>
      <c r="AI76" s="577"/>
      <c r="AJ76" s="577"/>
      <c r="AK76" s="577"/>
      <c r="AL76" s="577"/>
      <c r="AM76" s="577"/>
      <c r="AN76" s="577"/>
      <c r="AO76" s="577"/>
      <c r="AP76" s="577"/>
      <c r="AQ76" s="577"/>
      <c r="AR76" s="577"/>
      <c r="AS76" s="579">
        <f t="shared" si="38"/>
        <v>0</v>
      </c>
      <c r="AT76" s="579">
        <f t="shared" si="38"/>
        <v>0</v>
      </c>
      <c r="AU76" s="579">
        <f t="shared" si="38"/>
        <v>0</v>
      </c>
      <c r="AV76" s="579">
        <f t="shared" si="38"/>
        <v>0</v>
      </c>
      <c r="AW76" s="579"/>
      <c r="AX76" s="579"/>
      <c r="AY76" s="579">
        <f>S76+AE76+AS76+AT76</f>
        <v>0</v>
      </c>
      <c r="AZ76" s="579">
        <f>T76+AF76+AU76+AV76</f>
        <v>0</v>
      </c>
      <c r="BA76" s="580">
        <f>C76+E76+G76+I76</f>
        <v>0</v>
      </c>
      <c r="BB76" s="580">
        <f>D76+F76+H76+J76</f>
        <v>0</v>
      </c>
      <c r="BC76" s="581"/>
      <c r="BD76" s="582">
        <f t="shared" si="18"/>
        <v>0</v>
      </c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</row>
    <row r="77" spans="1:78" ht="12.75">
      <c r="A77" s="251"/>
      <c r="B77" s="251"/>
      <c r="C77" s="583"/>
      <c r="D77" s="583"/>
      <c r="E77" s="583"/>
      <c r="F77" s="583"/>
      <c r="G77" s="583"/>
      <c r="H77" s="583"/>
      <c r="I77" s="583"/>
      <c r="J77" s="583"/>
      <c r="K77" s="470"/>
      <c r="L77" s="251"/>
      <c r="M77" s="470"/>
      <c r="N77" s="251"/>
      <c r="O77" s="470"/>
      <c r="P77" s="251"/>
      <c r="Q77" s="470"/>
      <c r="R77" s="251"/>
      <c r="S77" s="24"/>
      <c r="T77" s="24"/>
      <c r="U77" s="470"/>
      <c r="V77" s="251"/>
      <c r="W77" s="470"/>
      <c r="X77" s="251"/>
      <c r="Y77" s="470"/>
      <c r="Z77" s="251"/>
      <c r="AA77" s="251"/>
      <c r="AB77" s="251"/>
      <c r="AC77" s="251"/>
      <c r="AD77" s="251"/>
      <c r="AE77" s="24"/>
      <c r="AF77" s="24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4"/>
      <c r="AZ77" s="24"/>
      <c r="BA77" s="251"/>
      <c r="BB77" s="251"/>
      <c r="BC77" s="584"/>
      <c r="BD77" s="585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</row>
    <row r="78" spans="1:78" ht="12.75">
      <c r="A78" s="251"/>
      <c r="B78" s="251"/>
      <c r="C78" s="251"/>
      <c r="D78" s="251"/>
      <c r="E78" s="251"/>
      <c r="F78" s="251"/>
      <c r="G78" s="251"/>
      <c r="H78" s="251"/>
      <c r="I78" s="251"/>
      <c r="J78" s="251"/>
      <c r="K78" s="470"/>
      <c r="L78" s="251"/>
      <c r="M78" s="470"/>
      <c r="N78" s="251"/>
      <c r="O78" s="470"/>
      <c r="P78" s="251"/>
      <c r="Q78" s="470"/>
      <c r="R78" s="251"/>
      <c r="S78" s="24"/>
      <c r="T78" s="24"/>
      <c r="U78" s="470"/>
      <c r="V78" s="251"/>
      <c r="W78" s="470"/>
      <c r="X78" s="251"/>
      <c r="Y78" s="470"/>
      <c r="Z78" s="251"/>
      <c r="AA78" s="251"/>
      <c r="AB78" s="251"/>
      <c r="AC78" s="251"/>
      <c r="AD78" s="251"/>
      <c r="AE78" s="24"/>
      <c r="AF78" s="24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4"/>
      <c r="AZ78" s="24"/>
      <c r="BA78" s="251"/>
      <c r="BB78" s="251"/>
      <c r="BC78" s="584"/>
      <c r="BD78" s="585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</row>
    <row r="79" spans="1:78" ht="12.75">
      <c r="A79" s="251"/>
      <c r="B79" s="251"/>
      <c r="C79" s="251"/>
      <c r="D79" s="251"/>
      <c r="E79" s="251"/>
      <c r="F79" s="251"/>
      <c r="G79" s="251"/>
      <c r="H79" s="251"/>
      <c r="I79" s="251"/>
      <c r="J79" s="251"/>
      <c r="K79" s="470"/>
      <c r="L79" s="251"/>
      <c r="M79" s="470"/>
      <c r="N79" s="251"/>
      <c r="O79" s="470"/>
      <c r="P79" s="251"/>
      <c r="Q79" s="470"/>
      <c r="R79" s="251"/>
      <c r="S79" s="24"/>
      <c r="T79" s="24"/>
      <c r="U79" s="470"/>
      <c r="V79" s="251"/>
      <c r="W79" s="470"/>
      <c r="X79" s="251"/>
      <c r="Y79" s="470"/>
      <c r="Z79" s="251"/>
      <c r="AA79" s="251"/>
      <c r="AB79" s="251"/>
      <c r="AC79" s="251"/>
      <c r="AD79" s="251"/>
      <c r="AE79" s="24"/>
      <c r="AF79" s="24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4"/>
      <c r="AZ79" s="24"/>
      <c r="BA79" s="251"/>
      <c r="BB79" s="251"/>
      <c r="BC79" s="584"/>
      <c r="BD79" s="585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</row>
    <row r="80" spans="1:78" ht="12.75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470"/>
      <c r="L80" s="251"/>
      <c r="M80" s="470"/>
      <c r="N80" s="251"/>
      <c r="O80" s="470"/>
      <c r="P80" s="251"/>
      <c r="Q80" s="470"/>
      <c r="R80" s="251"/>
      <c r="S80" s="24"/>
      <c r="T80" s="24"/>
      <c r="U80" s="470"/>
      <c r="V80" s="251"/>
      <c r="W80" s="470"/>
      <c r="X80" s="251"/>
      <c r="Y80" s="470"/>
      <c r="Z80" s="251"/>
      <c r="AA80" s="251"/>
      <c r="AB80" s="251"/>
      <c r="AC80" s="251"/>
      <c r="AD80" s="251"/>
      <c r="AE80" s="24"/>
      <c r="AF80" s="24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4"/>
      <c r="AZ80" s="24"/>
      <c r="BA80" s="251"/>
      <c r="BB80" s="251"/>
      <c r="BC80" s="584"/>
      <c r="BD80" s="585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</row>
    <row r="81" spans="1:78" ht="12.75">
      <c r="A81" s="99"/>
      <c r="BA81" s="251"/>
      <c r="BB81" s="251"/>
      <c r="BC81" s="584"/>
      <c r="BD81" s="585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</row>
  </sheetData>
  <sheetProtection/>
  <mergeCells count="21">
    <mergeCell ref="BA7:BB7"/>
    <mergeCell ref="BC7:BC8"/>
    <mergeCell ref="BD7:BD8"/>
    <mergeCell ref="O7:P7"/>
    <mergeCell ref="Q7:R7"/>
    <mergeCell ref="S7:T7"/>
    <mergeCell ref="AG7:AJ7"/>
    <mergeCell ref="M7:N7"/>
    <mergeCell ref="AO7:AR7"/>
    <mergeCell ref="AK7:AN7"/>
    <mergeCell ref="AS7:AV7"/>
    <mergeCell ref="AW7:AX7"/>
    <mergeCell ref="T4:AB4"/>
    <mergeCell ref="T5:AC5"/>
    <mergeCell ref="K7:L7"/>
    <mergeCell ref="A7:A8"/>
    <mergeCell ref="B7:B8"/>
    <mergeCell ref="C7:D7"/>
    <mergeCell ref="E7:F7"/>
    <mergeCell ref="G7:H7"/>
    <mergeCell ref="I7:J7"/>
  </mergeCells>
  <printOptions/>
  <pageMargins left="0.7" right="0.7" top="0.75" bottom="0.75" header="0.3" footer="0.3"/>
  <pageSetup horizontalDpi="600" verticalDpi="600" orientation="landscape" paperSize="9" scale="50" r:id="rId1"/>
  <ignoredErrors>
    <ignoredError sqref="K27:R27 U27:AD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Z81"/>
  <sheetViews>
    <sheetView zoomScalePageLayoutView="0" workbookViewId="0" topLeftCell="A1">
      <pane xSplit="2" ySplit="8" topLeftCell="C54" activePane="bottomRight" state="frozen"/>
      <selection pane="topLeft" activeCell="B4" sqref="B4"/>
      <selection pane="topRight" activeCell="AD1" sqref="AD1"/>
      <selection pane="bottomLeft" activeCell="A9" sqref="A9"/>
      <selection pane="bottomRight" activeCell="S66" sqref="S66:V66"/>
    </sheetView>
  </sheetViews>
  <sheetFormatPr defaultColWidth="9.00390625" defaultRowHeight="12.75"/>
  <cols>
    <col min="1" max="1" width="3.00390625" style="0" customWidth="1"/>
    <col min="2" max="2" width="17.875" style="0" customWidth="1"/>
    <col min="3" max="3" width="3.125" style="0" customWidth="1"/>
    <col min="4" max="4" width="4.75390625" style="0" customWidth="1"/>
    <col min="5" max="5" width="3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6.00390625" style="0" customWidth="1"/>
    <col min="13" max="13" width="3.00390625" style="26" customWidth="1"/>
    <col min="14" max="14" width="5.25390625" style="0" customWidth="1"/>
    <col min="15" max="15" width="3.00390625" style="26" customWidth="1"/>
    <col min="16" max="16" width="5.625" style="0" customWidth="1"/>
    <col min="17" max="17" width="3.00390625" style="26" customWidth="1"/>
    <col min="18" max="18" width="5.75390625" style="0" customWidth="1"/>
    <col min="19" max="19" width="5.00390625" style="2" customWidth="1"/>
    <col min="20" max="20" width="6.375" style="2" customWidth="1"/>
    <col min="21" max="21" width="3.625" style="26" customWidth="1"/>
    <col min="22" max="22" width="5.625" style="0" customWidth="1"/>
    <col min="23" max="23" width="4.25390625" style="26" customWidth="1"/>
    <col min="24" max="24" width="5.75390625" style="0" customWidth="1"/>
    <col min="25" max="25" width="3.00390625" style="26" customWidth="1"/>
    <col min="26" max="26" width="5.75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5.75390625" style="0" customWidth="1"/>
    <col min="31" max="31" width="4.625" style="2" customWidth="1"/>
    <col min="32" max="32" width="5.375" style="2" customWidth="1"/>
    <col min="33" max="33" width="4.25390625" style="0" customWidth="1"/>
    <col min="34" max="34" width="4.875" style="0" customWidth="1"/>
    <col min="35" max="35" width="4.00390625" style="0" customWidth="1"/>
    <col min="36" max="36" width="5.75390625" style="0" customWidth="1"/>
    <col min="37" max="44" width="4.25390625" style="0" customWidth="1"/>
    <col min="45" max="46" width="3.25390625" style="0" customWidth="1"/>
    <col min="47" max="47" width="5.00390625" style="0" customWidth="1"/>
    <col min="48" max="50" width="5.625" style="0" customWidth="1"/>
    <col min="51" max="51" width="4.125" style="2" customWidth="1"/>
    <col min="52" max="52" width="7.625" style="2" customWidth="1"/>
    <col min="53" max="53" width="3.25390625" style="0" customWidth="1"/>
    <col min="54" max="54" width="4.625" style="0" customWidth="1"/>
    <col min="55" max="55" width="6.25390625" style="91" customWidth="1"/>
    <col min="56" max="56" width="5.625" style="112" customWidth="1"/>
  </cols>
  <sheetData>
    <row r="1" spans="2:54" ht="12.75">
      <c r="B1" s="9"/>
      <c r="C1" s="9"/>
      <c r="D1" s="9"/>
      <c r="E1" s="9"/>
      <c r="F1" s="9"/>
      <c r="G1" s="9"/>
      <c r="H1" s="9"/>
      <c r="I1" s="9"/>
      <c r="AR1" s="9"/>
      <c r="AS1" s="9"/>
      <c r="AT1" s="9" t="s">
        <v>80</v>
      </c>
      <c r="AU1" s="83"/>
      <c r="AV1" s="83"/>
      <c r="AW1" s="9"/>
      <c r="AX1" s="9"/>
      <c r="AY1" s="83"/>
      <c r="AZ1" s="83"/>
      <c r="BA1" s="9"/>
      <c r="BB1" s="9"/>
    </row>
    <row r="2" spans="2:54" ht="12.75">
      <c r="B2" s="9"/>
      <c r="C2" s="9"/>
      <c r="D2" s="9"/>
      <c r="E2" s="9"/>
      <c r="F2" s="9"/>
      <c r="G2" s="9"/>
      <c r="H2" s="9"/>
      <c r="I2" s="9"/>
      <c r="AR2" s="83" t="s">
        <v>155</v>
      </c>
      <c r="AS2" s="9"/>
      <c r="AT2" s="9"/>
      <c r="AU2" s="83"/>
      <c r="AV2" s="83"/>
      <c r="AW2" s="9"/>
      <c r="AX2" s="9"/>
      <c r="AY2" s="83"/>
      <c r="AZ2" s="83"/>
      <c r="BA2" s="9"/>
      <c r="BB2" s="9"/>
    </row>
    <row r="3" spans="2:54" ht="12.75">
      <c r="B3" s="9"/>
      <c r="C3" s="9"/>
      <c r="D3" s="9"/>
      <c r="E3" s="9"/>
      <c r="F3" s="9"/>
      <c r="G3" s="9"/>
      <c r="H3" s="9"/>
      <c r="I3" s="9"/>
      <c r="AR3" s="428" t="s">
        <v>192</v>
      </c>
      <c r="AS3" s="9"/>
      <c r="AT3" s="9"/>
      <c r="AU3" s="83"/>
      <c r="AV3" s="83"/>
      <c r="AW3" s="9"/>
      <c r="AX3" s="9"/>
      <c r="AY3" s="83"/>
      <c r="AZ3" s="83"/>
      <c r="BA3" s="9"/>
      <c r="BB3" s="9"/>
    </row>
    <row r="4" spans="1:54" ht="1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691" t="s">
        <v>77</v>
      </c>
      <c r="U4" s="691"/>
      <c r="V4" s="691"/>
      <c r="W4" s="691"/>
      <c r="X4" s="691"/>
      <c r="Y4" s="691"/>
      <c r="Z4" s="691"/>
      <c r="AA4" s="691"/>
      <c r="AB4" s="691"/>
      <c r="AC4" s="445"/>
      <c r="AD4" s="25"/>
      <c r="AE4" s="25"/>
      <c r="AF4" s="38"/>
      <c r="AG4" s="18"/>
      <c r="AH4" s="18"/>
      <c r="AI4" s="18"/>
      <c r="AJ4" s="18"/>
      <c r="AK4" s="18"/>
      <c r="AL4" s="18"/>
      <c r="AM4" s="18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38"/>
      <c r="AZ4" s="38"/>
      <c r="BA4" s="9"/>
      <c r="BB4" s="9"/>
    </row>
    <row r="5" spans="1:5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691" t="s">
        <v>157</v>
      </c>
      <c r="U5" s="691"/>
      <c r="V5" s="691"/>
      <c r="W5" s="691"/>
      <c r="X5" s="691"/>
      <c r="Y5" s="691"/>
      <c r="Z5" s="691"/>
      <c r="AA5" s="691"/>
      <c r="AB5" s="691"/>
      <c r="AC5" s="691"/>
      <c r="AD5" s="25"/>
      <c r="AE5" s="25"/>
      <c r="AF5" s="38"/>
      <c r="AG5" s="18"/>
      <c r="AH5" s="18"/>
      <c r="AI5" s="18"/>
      <c r="AJ5" s="18"/>
      <c r="AK5" s="18"/>
      <c r="AL5" s="18"/>
      <c r="AM5" s="18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38"/>
      <c r="AZ5" s="38"/>
      <c r="BA5" s="9"/>
    </row>
    <row r="6" spans="1:5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18"/>
      <c r="AH6" s="18"/>
      <c r="AI6" s="18"/>
      <c r="AJ6" s="18"/>
      <c r="AK6" s="18"/>
      <c r="AL6" s="18"/>
      <c r="AM6" s="18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38"/>
      <c r="AZ6" s="38"/>
      <c r="BA6" s="9"/>
    </row>
    <row r="7" spans="1:78" s="1" customFormat="1" ht="20.25" customHeight="1">
      <c r="A7" s="726" t="s">
        <v>0</v>
      </c>
      <c r="B7" s="727" t="s">
        <v>158</v>
      </c>
      <c r="C7" s="728" t="s">
        <v>64</v>
      </c>
      <c r="D7" s="728"/>
      <c r="E7" s="728" t="s">
        <v>152</v>
      </c>
      <c r="F7" s="728"/>
      <c r="G7" s="728" t="s">
        <v>151</v>
      </c>
      <c r="H7" s="728"/>
      <c r="I7" s="728" t="s">
        <v>48</v>
      </c>
      <c r="J7" s="728"/>
      <c r="K7" s="717" t="s">
        <v>3</v>
      </c>
      <c r="L7" s="717"/>
      <c r="M7" s="717" t="s">
        <v>4</v>
      </c>
      <c r="N7" s="717"/>
      <c r="O7" s="717" t="s">
        <v>6</v>
      </c>
      <c r="P7" s="717"/>
      <c r="Q7" s="717" t="s">
        <v>5</v>
      </c>
      <c r="R7" s="717"/>
      <c r="S7" s="720" t="s">
        <v>7</v>
      </c>
      <c r="T7" s="720"/>
      <c r="U7" s="453" t="s">
        <v>33</v>
      </c>
      <c r="V7" s="454"/>
      <c r="W7" s="455" t="s">
        <v>39</v>
      </c>
      <c r="X7" s="454"/>
      <c r="Y7" s="455" t="s">
        <v>40</v>
      </c>
      <c r="Z7" s="454"/>
      <c r="AA7" s="454" t="s">
        <v>34</v>
      </c>
      <c r="AB7" s="454"/>
      <c r="AC7" s="454" t="s">
        <v>35</v>
      </c>
      <c r="AD7" s="454"/>
      <c r="AE7" s="446" t="s">
        <v>36</v>
      </c>
      <c r="AF7" s="446"/>
      <c r="AG7" s="694" t="s">
        <v>43</v>
      </c>
      <c r="AH7" s="694"/>
      <c r="AI7" s="694"/>
      <c r="AJ7" s="694"/>
      <c r="AK7" s="694" t="s">
        <v>42</v>
      </c>
      <c r="AL7" s="694"/>
      <c r="AM7" s="694"/>
      <c r="AN7" s="694"/>
      <c r="AO7" s="694" t="s">
        <v>41</v>
      </c>
      <c r="AP7" s="694"/>
      <c r="AQ7" s="694"/>
      <c r="AR7" s="694"/>
      <c r="AS7" s="720" t="s">
        <v>37</v>
      </c>
      <c r="AT7" s="720"/>
      <c r="AU7" s="720"/>
      <c r="AV7" s="720"/>
      <c r="AW7" s="720" t="s">
        <v>187</v>
      </c>
      <c r="AX7" s="720"/>
      <c r="AY7" s="447" t="s">
        <v>38</v>
      </c>
      <c r="AZ7" s="447"/>
      <c r="BA7" s="700" t="s">
        <v>69</v>
      </c>
      <c r="BB7" s="700"/>
      <c r="BC7" s="724" t="s">
        <v>84</v>
      </c>
      <c r="BD7" s="725" t="s">
        <v>100</v>
      </c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s="1" customFormat="1" ht="112.5">
      <c r="A8" s="726"/>
      <c r="B8" s="727"/>
      <c r="C8" s="448" t="s">
        <v>50</v>
      </c>
      <c r="D8" s="448" t="s">
        <v>49</v>
      </c>
      <c r="E8" s="448" t="s">
        <v>50</v>
      </c>
      <c r="F8" s="448" t="s">
        <v>49</v>
      </c>
      <c r="G8" s="448" t="s">
        <v>50</v>
      </c>
      <c r="H8" s="448" t="s">
        <v>49</v>
      </c>
      <c r="I8" s="448" t="s">
        <v>50</v>
      </c>
      <c r="J8" s="448" t="s">
        <v>49</v>
      </c>
      <c r="K8" s="456" t="s">
        <v>1</v>
      </c>
      <c r="L8" s="457" t="s">
        <v>2</v>
      </c>
      <c r="M8" s="456" t="s">
        <v>1</v>
      </c>
      <c r="N8" s="457" t="s">
        <v>2</v>
      </c>
      <c r="O8" s="456" t="s">
        <v>1</v>
      </c>
      <c r="P8" s="457" t="s">
        <v>2</v>
      </c>
      <c r="Q8" s="456" t="s">
        <v>1</v>
      </c>
      <c r="R8" s="457" t="s">
        <v>2</v>
      </c>
      <c r="S8" s="449" t="s">
        <v>1</v>
      </c>
      <c r="T8" s="449" t="s">
        <v>2</v>
      </c>
      <c r="U8" s="456" t="s">
        <v>1</v>
      </c>
      <c r="V8" s="457" t="s">
        <v>2</v>
      </c>
      <c r="W8" s="456" t="s">
        <v>1</v>
      </c>
      <c r="X8" s="457" t="s">
        <v>2</v>
      </c>
      <c r="Y8" s="456" t="s">
        <v>1</v>
      </c>
      <c r="Z8" s="457" t="s">
        <v>2</v>
      </c>
      <c r="AA8" s="457" t="s">
        <v>1</v>
      </c>
      <c r="AB8" s="457" t="s">
        <v>2</v>
      </c>
      <c r="AC8" s="457" t="s">
        <v>1</v>
      </c>
      <c r="AD8" s="457" t="s">
        <v>2</v>
      </c>
      <c r="AE8" s="449" t="s">
        <v>1</v>
      </c>
      <c r="AF8" s="449" t="s">
        <v>2</v>
      </c>
      <c r="AG8" s="458" t="s">
        <v>159</v>
      </c>
      <c r="AH8" s="458" t="s">
        <v>160</v>
      </c>
      <c r="AI8" s="458" t="s">
        <v>161</v>
      </c>
      <c r="AJ8" s="458" t="s">
        <v>162</v>
      </c>
      <c r="AK8" s="458" t="s">
        <v>159</v>
      </c>
      <c r="AL8" s="458" t="s">
        <v>160</v>
      </c>
      <c r="AM8" s="458" t="s">
        <v>161</v>
      </c>
      <c r="AN8" s="458" t="s">
        <v>162</v>
      </c>
      <c r="AO8" s="458" t="s">
        <v>159</v>
      </c>
      <c r="AP8" s="458" t="s">
        <v>160</v>
      </c>
      <c r="AQ8" s="458" t="s">
        <v>161</v>
      </c>
      <c r="AR8" s="458" t="s">
        <v>162</v>
      </c>
      <c r="AS8" s="450" t="s">
        <v>159</v>
      </c>
      <c r="AT8" s="450" t="s">
        <v>160</v>
      </c>
      <c r="AU8" s="450" t="s">
        <v>161</v>
      </c>
      <c r="AV8" s="450" t="s">
        <v>162</v>
      </c>
      <c r="AW8" s="450" t="s">
        <v>188</v>
      </c>
      <c r="AX8" s="450" t="s">
        <v>189</v>
      </c>
      <c r="AY8" s="451" t="s">
        <v>1</v>
      </c>
      <c r="AZ8" s="451" t="s">
        <v>2</v>
      </c>
      <c r="BA8" s="452" t="s">
        <v>67</v>
      </c>
      <c r="BB8" s="452" t="s">
        <v>68</v>
      </c>
      <c r="BC8" s="724"/>
      <c r="BD8" s="725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17">
        <v>19</v>
      </c>
      <c r="T9" s="317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17">
        <v>31</v>
      </c>
      <c r="AF9" s="317">
        <v>32</v>
      </c>
      <c r="AG9" s="303">
        <v>35</v>
      </c>
      <c r="AH9" s="303">
        <v>36</v>
      </c>
      <c r="AI9" s="303">
        <v>37</v>
      </c>
      <c r="AJ9" s="303">
        <v>38</v>
      </c>
      <c r="AK9" s="303">
        <v>39</v>
      </c>
      <c r="AL9" s="303">
        <v>40</v>
      </c>
      <c r="AM9" s="303">
        <v>41</v>
      </c>
      <c r="AN9" s="303">
        <v>42</v>
      </c>
      <c r="AO9" s="303">
        <v>43</v>
      </c>
      <c r="AP9" s="303">
        <v>44</v>
      </c>
      <c r="AQ9" s="303">
        <v>45</v>
      </c>
      <c r="AR9" s="303">
        <v>46</v>
      </c>
      <c r="AS9" s="317">
        <v>47</v>
      </c>
      <c r="AT9" s="317">
        <v>48</v>
      </c>
      <c r="AU9" s="317">
        <v>49</v>
      </c>
      <c r="AV9" s="317">
        <v>50</v>
      </c>
      <c r="AW9" s="317"/>
      <c r="AX9" s="317"/>
      <c r="AY9" s="429">
        <v>51</v>
      </c>
      <c r="AZ9" s="429">
        <v>52</v>
      </c>
      <c r="BA9" s="303">
        <v>53</v>
      </c>
      <c r="BB9" s="303">
        <v>54</v>
      </c>
      <c r="BC9" s="303">
        <v>55</v>
      </c>
      <c r="BD9" s="303">
        <v>56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</row>
    <row r="10" spans="1:78" s="1" customFormat="1" ht="13.5" customHeight="1">
      <c r="A10" s="319"/>
      <c r="B10" s="319"/>
      <c r="C10" s="319"/>
      <c r="D10" s="319"/>
      <c r="E10" s="320"/>
      <c r="F10" s="320"/>
      <c r="G10" s="320"/>
      <c r="H10" s="320"/>
      <c r="I10" s="320"/>
      <c r="J10" s="320"/>
      <c r="K10" s="321"/>
      <c r="L10" s="322"/>
      <c r="M10" s="321"/>
      <c r="N10" s="322"/>
      <c r="O10" s="321"/>
      <c r="P10" s="322"/>
      <c r="Q10" s="321"/>
      <c r="R10" s="322"/>
      <c r="S10" s="323" t="s">
        <v>44</v>
      </c>
      <c r="T10" s="324"/>
      <c r="U10" s="325"/>
      <c r="V10" s="326"/>
      <c r="W10" s="327"/>
      <c r="X10" s="328"/>
      <c r="Y10" s="321"/>
      <c r="Z10" s="322"/>
      <c r="AA10" s="322"/>
      <c r="AB10" s="322"/>
      <c r="AC10" s="322"/>
      <c r="AD10" s="322"/>
      <c r="AE10" s="329"/>
      <c r="AF10" s="329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30"/>
      <c r="AT10" s="330"/>
      <c r="AU10" s="330"/>
      <c r="AV10" s="330"/>
      <c r="AW10" s="330"/>
      <c r="AX10" s="330"/>
      <c r="AY10" s="430"/>
      <c r="AZ10" s="430"/>
      <c r="BA10" s="318"/>
      <c r="BB10" s="318"/>
      <c r="BC10" s="331"/>
      <c r="BD10" s="332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s="1" customFormat="1" ht="15">
      <c r="A11" s="319">
        <v>1</v>
      </c>
      <c r="B11" s="431" t="s">
        <v>8</v>
      </c>
      <c r="C11" s="333"/>
      <c r="D11" s="333"/>
      <c r="E11" s="334"/>
      <c r="F11" s="334"/>
      <c r="G11" s="334"/>
      <c r="H11" s="334"/>
      <c r="I11" s="334"/>
      <c r="J11" s="334"/>
      <c r="K11" s="335">
        <v>3</v>
      </c>
      <c r="L11" s="336">
        <v>98</v>
      </c>
      <c r="M11" s="335">
        <v>3</v>
      </c>
      <c r="N11" s="336">
        <v>92</v>
      </c>
      <c r="O11" s="335">
        <v>3</v>
      </c>
      <c r="P11" s="336">
        <v>90</v>
      </c>
      <c r="Q11" s="335">
        <v>4</v>
      </c>
      <c r="R11" s="336">
        <v>103</v>
      </c>
      <c r="S11" s="337">
        <f>K11+M11+O11+Q11</f>
        <v>13</v>
      </c>
      <c r="T11" s="338">
        <f>L11+N11+P11+R11</f>
        <v>383</v>
      </c>
      <c r="U11" s="335">
        <v>3</v>
      </c>
      <c r="V11" s="336">
        <v>74</v>
      </c>
      <c r="W11" s="335">
        <v>3</v>
      </c>
      <c r="X11" s="336">
        <v>88</v>
      </c>
      <c r="Y11" s="335">
        <v>4</v>
      </c>
      <c r="Z11" s="336">
        <v>96</v>
      </c>
      <c r="AA11" s="336">
        <v>2</v>
      </c>
      <c r="AB11" s="336">
        <v>58</v>
      </c>
      <c r="AC11" s="336">
        <v>3</v>
      </c>
      <c r="AD11" s="336">
        <v>73</v>
      </c>
      <c r="AE11" s="338">
        <f>U11+W11+Y11+AA11+AC11</f>
        <v>15</v>
      </c>
      <c r="AF11" s="338">
        <f>V11+X11+Z11+AB11+AD11</f>
        <v>389</v>
      </c>
      <c r="AG11" s="336">
        <v>2</v>
      </c>
      <c r="AH11" s="336">
        <v>2</v>
      </c>
      <c r="AI11" s="336">
        <v>45</v>
      </c>
      <c r="AJ11" s="336">
        <v>54</v>
      </c>
      <c r="AK11" s="336">
        <v>2</v>
      </c>
      <c r="AL11" s="336">
        <v>1</v>
      </c>
      <c r="AM11" s="336">
        <v>24</v>
      </c>
      <c r="AN11" s="336">
        <v>35</v>
      </c>
      <c r="AO11" s="336">
        <v>1</v>
      </c>
      <c r="AP11" s="336">
        <v>2</v>
      </c>
      <c r="AQ11" s="336">
        <v>21</v>
      </c>
      <c r="AR11" s="336">
        <v>46</v>
      </c>
      <c r="AS11" s="338">
        <f>AG11+AK11+AO11</f>
        <v>5</v>
      </c>
      <c r="AT11" s="338">
        <f>AH11+AL11+AP11</f>
        <v>5</v>
      </c>
      <c r="AU11" s="338">
        <f>AI11+AM11+AQ11</f>
        <v>90</v>
      </c>
      <c r="AV11" s="338">
        <f>AJ11+AN11+AR11</f>
        <v>135</v>
      </c>
      <c r="AW11" s="338">
        <f>AS11+AT11</f>
        <v>10</v>
      </c>
      <c r="AX11" s="338">
        <f>AU11+AV11</f>
        <v>225</v>
      </c>
      <c r="AY11" s="427">
        <f>S11+AE11+AW11</f>
        <v>38</v>
      </c>
      <c r="AZ11" s="427">
        <f>T11+AF11+AX11</f>
        <v>997</v>
      </c>
      <c r="BA11" s="339">
        <f>C11+E11+G11+I11</f>
        <v>0</v>
      </c>
      <c r="BB11" s="339">
        <f>D11+F11+H11+J11</f>
        <v>0</v>
      </c>
      <c r="BC11" s="340">
        <f>AZ11/AY11</f>
        <v>26.236842105263158</v>
      </c>
      <c r="BD11" s="341">
        <f>(T11*0.75)+(AF11*1)+((AV11+AU11)*1.22)</f>
        <v>950.75</v>
      </c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s="1" customFormat="1" ht="15">
      <c r="A12" s="319">
        <v>2</v>
      </c>
      <c r="B12" s="431" t="s">
        <v>9</v>
      </c>
      <c r="C12" s="333"/>
      <c r="D12" s="333"/>
      <c r="E12" s="333"/>
      <c r="F12" s="333"/>
      <c r="G12" s="333"/>
      <c r="H12" s="333"/>
      <c r="I12" s="333"/>
      <c r="J12" s="333"/>
      <c r="K12" s="335">
        <v>3</v>
      </c>
      <c r="L12" s="336">
        <v>82</v>
      </c>
      <c r="M12" s="335">
        <v>2</v>
      </c>
      <c r="N12" s="336">
        <v>57</v>
      </c>
      <c r="O12" s="335">
        <v>2</v>
      </c>
      <c r="P12" s="336">
        <v>66</v>
      </c>
      <c r="Q12" s="335">
        <v>2</v>
      </c>
      <c r="R12" s="336">
        <v>55</v>
      </c>
      <c r="S12" s="337">
        <f>K12+M12+O12+Q12</f>
        <v>9</v>
      </c>
      <c r="T12" s="338">
        <f>L12+N12+P12+R12</f>
        <v>260</v>
      </c>
      <c r="U12" s="335">
        <v>3</v>
      </c>
      <c r="V12" s="336">
        <v>68</v>
      </c>
      <c r="W12" s="335">
        <v>2</v>
      </c>
      <c r="X12" s="336">
        <v>54</v>
      </c>
      <c r="Y12" s="335">
        <v>2</v>
      </c>
      <c r="Z12" s="336">
        <v>53</v>
      </c>
      <c r="AA12" s="336">
        <v>2</v>
      </c>
      <c r="AB12" s="336">
        <v>56</v>
      </c>
      <c r="AC12" s="336">
        <v>2</v>
      </c>
      <c r="AD12" s="336">
        <v>48</v>
      </c>
      <c r="AE12" s="338">
        <f aca="true" t="shared" si="0" ref="AE12:AF22">U12+W12+Y12+AA12+AC12</f>
        <v>11</v>
      </c>
      <c r="AF12" s="338">
        <f t="shared" si="0"/>
        <v>279</v>
      </c>
      <c r="AG12" s="336">
        <v>1</v>
      </c>
      <c r="AH12" s="336">
        <v>1</v>
      </c>
      <c r="AI12" s="336">
        <v>29</v>
      </c>
      <c r="AJ12" s="336">
        <v>35</v>
      </c>
      <c r="AK12" s="336">
        <v>1</v>
      </c>
      <c r="AL12" s="336">
        <v>2</v>
      </c>
      <c r="AM12" s="336">
        <v>22</v>
      </c>
      <c r="AN12" s="336">
        <v>49</v>
      </c>
      <c r="AO12" s="336">
        <v>1</v>
      </c>
      <c r="AP12" s="336">
        <v>2</v>
      </c>
      <c r="AQ12" s="336">
        <v>28</v>
      </c>
      <c r="AR12" s="336">
        <v>50</v>
      </c>
      <c r="AS12" s="338">
        <f aca="true" t="shared" si="1" ref="AS12:AV22">AG12+AK12+AO12</f>
        <v>3</v>
      </c>
      <c r="AT12" s="338">
        <f t="shared" si="1"/>
        <v>5</v>
      </c>
      <c r="AU12" s="338">
        <f t="shared" si="1"/>
        <v>79</v>
      </c>
      <c r="AV12" s="338">
        <f t="shared" si="1"/>
        <v>134</v>
      </c>
      <c r="AW12" s="338">
        <f aca="true" t="shared" si="2" ref="AW12:AW22">AS12+AT12</f>
        <v>8</v>
      </c>
      <c r="AX12" s="338">
        <f aca="true" t="shared" si="3" ref="AX12:AX22">AU12+AV12</f>
        <v>213</v>
      </c>
      <c r="AY12" s="427">
        <f aca="true" t="shared" si="4" ref="AY12:AZ22">S12+AE12+AW12</f>
        <v>28</v>
      </c>
      <c r="AZ12" s="427">
        <f t="shared" si="4"/>
        <v>752</v>
      </c>
      <c r="BA12" s="339">
        <f aca="true" t="shared" si="5" ref="BA12:BB22">C12+E12+G12+I12</f>
        <v>0</v>
      </c>
      <c r="BB12" s="339">
        <f t="shared" si="5"/>
        <v>0</v>
      </c>
      <c r="BC12" s="340">
        <f aca="true" t="shared" si="6" ref="BC12:BC23">AZ12/AY12</f>
        <v>26.857142857142858</v>
      </c>
      <c r="BD12" s="341">
        <f aca="true" t="shared" si="7" ref="BD12:BD23">(T12*0.75)+(AF12*1)+((AV12+AU12)*1.22)</f>
        <v>733.86</v>
      </c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s="1" customFormat="1" ht="25.5">
      <c r="A13" s="319">
        <v>3</v>
      </c>
      <c r="B13" s="431" t="s">
        <v>163</v>
      </c>
      <c r="C13" s="333"/>
      <c r="D13" s="333"/>
      <c r="E13" s="334"/>
      <c r="F13" s="334"/>
      <c r="G13" s="334"/>
      <c r="H13" s="334"/>
      <c r="I13" s="334"/>
      <c r="J13" s="334"/>
      <c r="K13" s="335">
        <v>0</v>
      </c>
      <c r="L13" s="336">
        <v>0</v>
      </c>
      <c r="M13" s="335">
        <v>1</v>
      </c>
      <c r="N13" s="336">
        <v>14</v>
      </c>
      <c r="O13" s="335">
        <v>0</v>
      </c>
      <c r="P13" s="336">
        <v>0</v>
      </c>
      <c r="Q13" s="335">
        <v>1</v>
      </c>
      <c r="R13" s="336">
        <v>15</v>
      </c>
      <c r="S13" s="337">
        <v>1</v>
      </c>
      <c r="T13" s="338">
        <f>L13+N13+P13+R13</f>
        <v>29</v>
      </c>
      <c r="U13" s="335">
        <v>0</v>
      </c>
      <c r="V13" s="336">
        <v>0</v>
      </c>
      <c r="W13" s="335">
        <v>1</v>
      </c>
      <c r="X13" s="336">
        <v>21</v>
      </c>
      <c r="Y13" s="335">
        <v>0</v>
      </c>
      <c r="Z13" s="336">
        <v>0</v>
      </c>
      <c r="AA13" s="336">
        <v>1</v>
      </c>
      <c r="AB13" s="336">
        <v>13</v>
      </c>
      <c r="AC13" s="336">
        <v>0</v>
      </c>
      <c r="AD13" s="336">
        <v>0</v>
      </c>
      <c r="AE13" s="338">
        <f t="shared" si="0"/>
        <v>2</v>
      </c>
      <c r="AF13" s="338">
        <f t="shared" si="0"/>
        <v>34</v>
      </c>
      <c r="AG13" s="336">
        <v>0</v>
      </c>
      <c r="AH13" s="336">
        <v>1</v>
      </c>
      <c r="AI13" s="336">
        <v>0</v>
      </c>
      <c r="AJ13" s="336">
        <v>13</v>
      </c>
      <c r="AK13" s="336">
        <v>0</v>
      </c>
      <c r="AL13" s="336">
        <v>0</v>
      </c>
      <c r="AM13" s="336">
        <v>0</v>
      </c>
      <c r="AN13" s="336">
        <v>0</v>
      </c>
      <c r="AO13" s="336">
        <v>0</v>
      </c>
      <c r="AP13" s="336">
        <v>1</v>
      </c>
      <c r="AQ13" s="336">
        <v>0</v>
      </c>
      <c r="AR13" s="336">
        <v>15</v>
      </c>
      <c r="AS13" s="338">
        <f t="shared" si="1"/>
        <v>0</v>
      </c>
      <c r="AT13" s="338">
        <f t="shared" si="1"/>
        <v>2</v>
      </c>
      <c r="AU13" s="338">
        <f t="shared" si="1"/>
        <v>0</v>
      </c>
      <c r="AV13" s="338">
        <f t="shared" si="1"/>
        <v>28</v>
      </c>
      <c r="AW13" s="338">
        <f t="shared" si="2"/>
        <v>2</v>
      </c>
      <c r="AX13" s="338">
        <f t="shared" si="3"/>
        <v>28</v>
      </c>
      <c r="AY13" s="427">
        <f t="shared" si="4"/>
        <v>5</v>
      </c>
      <c r="AZ13" s="427">
        <f t="shared" si="4"/>
        <v>91</v>
      </c>
      <c r="BA13" s="339">
        <f t="shared" si="5"/>
        <v>0</v>
      </c>
      <c r="BB13" s="339">
        <f t="shared" si="5"/>
        <v>0</v>
      </c>
      <c r="BC13" s="340">
        <f t="shared" si="6"/>
        <v>18.2</v>
      </c>
      <c r="BD13" s="341">
        <f>(T13*0.75)+(AF13*1)+((AV13+AU13)*1.22)</f>
        <v>89.91</v>
      </c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s="1" customFormat="1" ht="15">
      <c r="A14" s="319">
        <v>4</v>
      </c>
      <c r="B14" s="431" t="s">
        <v>88</v>
      </c>
      <c r="C14" s="333"/>
      <c r="D14" s="333"/>
      <c r="E14" s="334"/>
      <c r="F14" s="334"/>
      <c r="G14" s="334"/>
      <c r="H14" s="334"/>
      <c r="I14" s="334"/>
      <c r="J14" s="334"/>
      <c r="K14" s="335">
        <v>2</v>
      </c>
      <c r="L14" s="336">
        <v>56</v>
      </c>
      <c r="M14" s="335">
        <v>2</v>
      </c>
      <c r="N14" s="336">
        <v>56</v>
      </c>
      <c r="O14" s="335">
        <v>2</v>
      </c>
      <c r="P14" s="336">
        <v>56</v>
      </c>
      <c r="Q14" s="335">
        <v>3</v>
      </c>
      <c r="R14" s="336">
        <v>71</v>
      </c>
      <c r="S14" s="337">
        <f>K14+M14+O14+Q14</f>
        <v>9</v>
      </c>
      <c r="T14" s="338">
        <f>L14+N14+P14+R14</f>
        <v>239</v>
      </c>
      <c r="U14" s="335">
        <v>3</v>
      </c>
      <c r="V14" s="336">
        <v>81</v>
      </c>
      <c r="W14" s="335">
        <v>3</v>
      </c>
      <c r="X14" s="336">
        <v>77</v>
      </c>
      <c r="Y14" s="335">
        <v>2</v>
      </c>
      <c r="Z14" s="336">
        <v>43</v>
      </c>
      <c r="AA14" s="336">
        <v>2</v>
      </c>
      <c r="AB14" s="336">
        <v>60</v>
      </c>
      <c r="AC14" s="336">
        <v>2</v>
      </c>
      <c r="AD14" s="336">
        <v>52</v>
      </c>
      <c r="AE14" s="338">
        <f t="shared" si="0"/>
        <v>12</v>
      </c>
      <c r="AF14" s="338">
        <f t="shared" si="0"/>
        <v>313</v>
      </c>
      <c r="AG14" s="336">
        <v>1</v>
      </c>
      <c r="AH14" s="336">
        <v>1</v>
      </c>
      <c r="AI14" s="336">
        <v>24</v>
      </c>
      <c r="AJ14" s="336">
        <v>31</v>
      </c>
      <c r="AK14" s="336">
        <v>1</v>
      </c>
      <c r="AL14" s="336">
        <v>1</v>
      </c>
      <c r="AM14" s="336">
        <v>17</v>
      </c>
      <c r="AN14" s="336">
        <v>24</v>
      </c>
      <c r="AO14" s="336">
        <v>1</v>
      </c>
      <c r="AP14" s="336">
        <v>1</v>
      </c>
      <c r="AQ14" s="336">
        <v>16</v>
      </c>
      <c r="AR14" s="336">
        <v>27</v>
      </c>
      <c r="AS14" s="338">
        <f t="shared" si="1"/>
        <v>3</v>
      </c>
      <c r="AT14" s="338">
        <f t="shared" si="1"/>
        <v>3</v>
      </c>
      <c r="AU14" s="338">
        <f t="shared" si="1"/>
        <v>57</v>
      </c>
      <c r="AV14" s="338">
        <f t="shared" si="1"/>
        <v>82</v>
      </c>
      <c r="AW14" s="338">
        <f t="shared" si="2"/>
        <v>6</v>
      </c>
      <c r="AX14" s="338">
        <f t="shared" si="3"/>
        <v>139</v>
      </c>
      <c r="AY14" s="427">
        <f>S14+AE14+AW14</f>
        <v>27</v>
      </c>
      <c r="AZ14" s="427">
        <f t="shared" si="4"/>
        <v>691</v>
      </c>
      <c r="BA14" s="339">
        <f t="shared" si="5"/>
        <v>0</v>
      </c>
      <c r="BB14" s="339">
        <f t="shared" si="5"/>
        <v>0</v>
      </c>
      <c r="BC14" s="340">
        <f t="shared" si="6"/>
        <v>25.59259259259259</v>
      </c>
      <c r="BD14" s="341">
        <f t="shared" si="7"/>
        <v>661.8299999999999</v>
      </c>
      <c r="BE14" s="61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s="1" customFormat="1" ht="15">
      <c r="A15" s="375">
        <v>5</v>
      </c>
      <c r="B15" s="432" t="s">
        <v>90</v>
      </c>
      <c r="C15" s="342"/>
      <c r="D15" s="342"/>
      <c r="E15" s="343"/>
      <c r="F15" s="343"/>
      <c r="G15" s="343"/>
      <c r="H15" s="343"/>
      <c r="I15" s="343"/>
      <c r="J15" s="343"/>
      <c r="K15" s="344">
        <f>K16+K17</f>
        <v>2</v>
      </c>
      <c r="L15" s="344">
        <f aca="true" t="shared" si="8" ref="L15:AR15">L16+L17</f>
        <v>41</v>
      </c>
      <c r="M15" s="344">
        <f t="shared" si="8"/>
        <v>1</v>
      </c>
      <c r="N15" s="344">
        <f t="shared" si="8"/>
        <v>17</v>
      </c>
      <c r="O15" s="344">
        <f t="shared" si="8"/>
        <v>2</v>
      </c>
      <c r="P15" s="344">
        <f t="shared" si="8"/>
        <v>42</v>
      </c>
      <c r="Q15" s="344">
        <f t="shared" si="8"/>
        <v>2</v>
      </c>
      <c r="R15" s="344">
        <f t="shared" si="8"/>
        <v>43</v>
      </c>
      <c r="S15" s="337">
        <f>K15+M15+O15+Q15</f>
        <v>7</v>
      </c>
      <c r="T15" s="338">
        <f>L15+N15+P15+R15</f>
        <v>143</v>
      </c>
      <c r="U15" s="344">
        <f t="shared" si="8"/>
        <v>1</v>
      </c>
      <c r="V15" s="344">
        <f t="shared" si="8"/>
        <v>27</v>
      </c>
      <c r="W15" s="344">
        <f t="shared" si="8"/>
        <v>2</v>
      </c>
      <c r="X15" s="344">
        <f t="shared" si="8"/>
        <v>43</v>
      </c>
      <c r="Y15" s="344">
        <f t="shared" si="8"/>
        <v>3</v>
      </c>
      <c r="Z15" s="344">
        <f t="shared" si="8"/>
        <v>45</v>
      </c>
      <c r="AA15" s="344">
        <f t="shared" si="8"/>
        <v>2</v>
      </c>
      <c r="AB15" s="344">
        <f t="shared" si="8"/>
        <v>41</v>
      </c>
      <c r="AC15" s="344">
        <f t="shared" si="8"/>
        <v>3</v>
      </c>
      <c r="AD15" s="344">
        <f t="shared" si="8"/>
        <v>52</v>
      </c>
      <c r="AE15" s="338">
        <f t="shared" si="0"/>
        <v>11</v>
      </c>
      <c r="AF15" s="338">
        <f t="shared" si="0"/>
        <v>208</v>
      </c>
      <c r="AG15" s="344">
        <f t="shared" si="8"/>
        <v>0</v>
      </c>
      <c r="AH15" s="344">
        <f t="shared" si="8"/>
        <v>0</v>
      </c>
      <c r="AI15" s="344">
        <f t="shared" si="8"/>
        <v>0</v>
      </c>
      <c r="AJ15" s="344">
        <f t="shared" si="8"/>
        <v>0</v>
      </c>
      <c r="AK15" s="344">
        <f t="shared" si="8"/>
        <v>0</v>
      </c>
      <c r="AL15" s="344">
        <f t="shared" si="8"/>
        <v>1</v>
      </c>
      <c r="AM15" s="344">
        <f t="shared" si="8"/>
        <v>0</v>
      </c>
      <c r="AN15" s="344">
        <f t="shared" si="8"/>
        <v>16</v>
      </c>
      <c r="AO15" s="344">
        <f t="shared" si="8"/>
        <v>0</v>
      </c>
      <c r="AP15" s="344">
        <f t="shared" si="8"/>
        <v>0</v>
      </c>
      <c r="AQ15" s="344">
        <f t="shared" si="8"/>
        <v>0</v>
      </c>
      <c r="AR15" s="344">
        <f t="shared" si="8"/>
        <v>0</v>
      </c>
      <c r="AS15" s="338">
        <f t="shared" si="1"/>
        <v>0</v>
      </c>
      <c r="AT15" s="338">
        <f t="shared" si="1"/>
        <v>1</v>
      </c>
      <c r="AU15" s="338">
        <f t="shared" si="1"/>
        <v>0</v>
      </c>
      <c r="AV15" s="338">
        <f t="shared" si="1"/>
        <v>16</v>
      </c>
      <c r="AW15" s="338">
        <f t="shared" si="2"/>
        <v>1</v>
      </c>
      <c r="AX15" s="338">
        <f t="shared" si="3"/>
        <v>16</v>
      </c>
      <c r="AY15" s="427">
        <f t="shared" si="4"/>
        <v>19</v>
      </c>
      <c r="AZ15" s="427">
        <f t="shared" si="4"/>
        <v>367</v>
      </c>
      <c r="BA15" s="345">
        <f>C15+E15+G15+I15</f>
        <v>0</v>
      </c>
      <c r="BB15" s="345">
        <f>D15+F15+H15+J15</f>
        <v>0</v>
      </c>
      <c r="BC15" s="346">
        <f t="shared" si="6"/>
        <v>19.31578947368421</v>
      </c>
      <c r="BD15" s="347">
        <f t="shared" si="7"/>
        <v>334.77</v>
      </c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s="1" customFormat="1" ht="18" customHeight="1">
      <c r="A16" s="433"/>
      <c r="B16" s="434" t="s">
        <v>70</v>
      </c>
      <c r="C16" s="348"/>
      <c r="D16" s="348"/>
      <c r="E16" s="349"/>
      <c r="F16" s="349"/>
      <c r="G16" s="349"/>
      <c r="H16" s="349"/>
      <c r="I16" s="349"/>
      <c r="J16" s="349"/>
      <c r="K16" s="350">
        <v>1</v>
      </c>
      <c r="L16" s="350">
        <v>24</v>
      </c>
      <c r="M16" s="350"/>
      <c r="N16" s="350"/>
      <c r="O16" s="350">
        <v>1</v>
      </c>
      <c r="P16" s="350">
        <v>24</v>
      </c>
      <c r="Q16" s="350">
        <v>1</v>
      </c>
      <c r="R16" s="350">
        <v>23</v>
      </c>
      <c r="S16" s="351">
        <v>3</v>
      </c>
      <c r="T16" s="352">
        <v>71</v>
      </c>
      <c r="U16" s="350"/>
      <c r="V16" s="350"/>
      <c r="W16" s="350">
        <v>1</v>
      </c>
      <c r="X16" s="350">
        <v>22</v>
      </c>
      <c r="Y16" s="350">
        <v>1</v>
      </c>
      <c r="Z16" s="350">
        <v>15</v>
      </c>
      <c r="AA16" s="350">
        <v>1</v>
      </c>
      <c r="AB16" s="350">
        <v>18</v>
      </c>
      <c r="AC16" s="350">
        <v>1</v>
      </c>
      <c r="AD16" s="350">
        <v>23</v>
      </c>
      <c r="AE16" s="338">
        <v>4</v>
      </c>
      <c r="AF16" s="338">
        <v>78</v>
      </c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38">
        <v>0</v>
      </c>
      <c r="AT16" s="338">
        <v>0</v>
      </c>
      <c r="AU16" s="338">
        <v>0</v>
      </c>
      <c r="AV16" s="338">
        <v>0</v>
      </c>
      <c r="AW16" s="338">
        <v>0</v>
      </c>
      <c r="AX16" s="338">
        <v>0</v>
      </c>
      <c r="AY16" s="427">
        <v>7</v>
      </c>
      <c r="AZ16" s="427">
        <v>149</v>
      </c>
      <c r="BA16" s="339">
        <f>C16+E16+G16+I16</f>
        <v>0</v>
      </c>
      <c r="BB16" s="339">
        <f>D16+F16+H16+J16</f>
        <v>0</v>
      </c>
      <c r="BC16" s="340">
        <f t="shared" si="6"/>
        <v>21.285714285714285</v>
      </c>
      <c r="BD16" s="341">
        <f t="shared" si="7"/>
        <v>131.25</v>
      </c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1" customFormat="1" ht="15">
      <c r="A17" s="433"/>
      <c r="B17" s="435" t="s">
        <v>71</v>
      </c>
      <c r="C17" s="353"/>
      <c r="D17" s="353"/>
      <c r="E17" s="349"/>
      <c r="F17" s="349"/>
      <c r="G17" s="349"/>
      <c r="H17" s="349"/>
      <c r="I17" s="349"/>
      <c r="J17" s="349"/>
      <c r="K17" s="350">
        <v>1</v>
      </c>
      <c r="L17" s="350">
        <v>17</v>
      </c>
      <c r="M17" s="350">
        <v>1</v>
      </c>
      <c r="N17" s="350">
        <v>17</v>
      </c>
      <c r="O17" s="350">
        <v>1</v>
      </c>
      <c r="P17" s="350">
        <v>18</v>
      </c>
      <c r="Q17" s="350">
        <v>1</v>
      </c>
      <c r="R17" s="350">
        <v>20</v>
      </c>
      <c r="S17" s="351">
        <v>4</v>
      </c>
      <c r="T17" s="352">
        <v>72</v>
      </c>
      <c r="U17" s="350">
        <v>1</v>
      </c>
      <c r="V17" s="350">
        <v>27</v>
      </c>
      <c r="W17" s="350">
        <v>1</v>
      </c>
      <c r="X17" s="350">
        <v>21</v>
      </c>
      <c r="Y17" s="350">
        <v>2</v>
      </c>
      <c r="Z17" s="350">
        <v>30</v>
      </c>
      <c r="AA17" s="350">
        <v>1</v>
      </c>
      <c r="AB17" s="350">
        <v>23</v>
      </c>
      <c r="AC17" s="350">
        <v>2</v>
      </c>
      <c r="AD17" s="350">
        <v>29</v>
      </c>
      <c r="AE17" s="338">
        <v>7</v>
      </c>
      <c r="AF17" s="338">
        <v>130</v>
      </c>
      <c r="AG17" s="350"/>
      <c r="AH17" s="350"/>
      <c r="AI17" s="350"/>
      <c r="AJ17" s="350"/>
      <c r="AK17" s="350"/>
      <c r="AL17" s="350">
        <v>1</v>
      </c>
      <c r="AM17" s="350"/>
      <c r="AN17" s="350">
        <v>16</v>
      </c>
      <c r="AO17" s="350"/>
      <c r="AP17" s="350"/>
      <c r="AQ17" s="350"/>
      <c r="AR17" s="350"/>
      <c r="AS17" s="338">
        <v>0</v>
      </c>
      <c r="AT17" s="338">
        <v>1</v>
      </c>
      <c r="AU17" s="338">
        <v>0</v>
      </c>
      <c r="AV17" s="338">
        <v>16</v>
      </c>
      <c r="AW17" s="338">
        <v>1</v>
      </c>
      <c r="AX17" s="338">
        <v>16</v>
      </c>
      <c r="AY17" s="427">
        <v>12</v>
      </c>
      <c r="AZ17" s="427">
        <v>218</v>
      </c>
      <c r="BA17" s="339">
        <f t="shared" si="5"/>
        <v>0</v>
      </c>
      <c r="BB17" s="339">
        <f t="shared" si="5"/>
        <v>0</v>
      </c>
      <c r="BC17" s="340">
        <f t="shared" si="6"/>
        <v>18.166666666666668</v>
      </c>
      <c r="BD17" s="341">
        <f t="shared" si="7"/>
        <v>203.52</v>
      </c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</row>
    <row r="18" spans="1:78" s="1" customFormat="1" ht="15">
      <c r="A18" s="319">
        <v>6</v>
      </c>
      <c r="B18" s="431" t="s">
        <v>12</v>
      </c>
      <c r="C18" s="333"/>
      <c r="D18" s="333"/>
      <c r="E18" s="334"/>
      <c r="F18" s="334"/>
      <c r="G18" s="334"/>
      <c r="H18" s="334"/>
      <c r="I18" s="334"/>
      <c r="J18" s="334"/>
      <c r="K18" s="335">
        <v>2</v>
      </c>
      <c r="L18" s="336">
        <v>42</v>
      </c>
      <c r="M18" s="335">
        <v>2</v>
      </c>
      <c r="N18" s="336">
        <v>57</v>
      </c>
      <c r="O18" s="335">
        <v>2</v>
      </c>
      <c r="P18" s="336">
        <v>44</v>
      </c>
      <c r="Q18" s="335">
        <v>2</v>
      </c>
      <c r="R18" s="336">
        <v>50</v>
      </c>
      <c r="S18" s="337">
        <f>K18+M18+O18+Q18</f>
        <v>8</v>
      </c>
      <c r="T18" s="338">
        <f>L18+N18+P18+R18</f>
        <v>193</v>
      </c>
      <c r="U18" s="335">
        <v>2</v>
      </c>
      <c r="V18" s="336">
        <v>49</v>
      </c>
      <c r="W18" s="335">
        <v>2</v>
      </c>
      <c r="X18" s="336">
        <v>47</v>
      </c>
      <c r="Y18" s="335">
        <v>2</v>
      </c>
      <c r="Z18" s="336">
        <v>48</v>
      </c>
      <c r="AA18" s="336">
        <v>2</v>
      </c>
      <c r="AB18" s="336">
        <v>44</v>
      </c>
      <c r="AC18" s="336">
        <v>2</v>
      </c>
      <c r="AD18" s="336">
        <v>47</v>
      </c>
      <c r="AE18" s="338">
        <f t="shared" si="0"/>
        <v>10</v>
      </c>
      <c r="AF18" s="338">
        <f t="shared" si="0"/>
        <v>235</v>
      </c>
      <c r="AG18" s="336">
        <v>0</v>
      </c>
      <c r="AH18" s="336">
        <v>0</v>
      </c>
      <c r="AI18" s="336">
        <v>0</v>
      </c>
      <c r="AJ18" s="336">
        <v>0</v>
      </c>
      <c r="AK18" s="336">
        <v>1</v>
      </c>
      <c r="AL18" s="336">
        <v>1</v>
      </c>
      <c r="AM18" s="336">
        <v>15</v>
      </c>
      <c r="AN18" s="336">
        <v>20</v>
      </c>
      <c r="AO18" s="336">
        <v>0</v>
      </c>
      <c r="AP18" s="336">
        <v>2</v>
      </c>
      <c r="AQ18" s="336">
        <v>0</v>
      </c>
      <c r="AR18" s="336">
        <v>37</v>
      </c>
      <c r="AS18" s="338">
        <f t="shared" si="1"/>
        <v>1</v>
      </c>
      <c r="AT18" s="338">
        <f t="shared" si="1"/>
        <v>3</v>
      </c>
      <c r="AU18" s="338">
        <f t="shared" si="1"/>
        <v>15</v>
      </c>
      <c r="AV18" s="338">
        <f t="shared" si="1"/>
        <v>57</v>
      </c>
      <c r="AW18" s="338">
        <f t="shared" si="2"/>
        <v>4</v>
      </c>
      <c r="AX18" s="338">
        <f t="shared" si="3"/>
        <v>72</v>
      </c>
      <c r="AY18" s="427">
        <f t="shared" si="4"/>
        <v>22</v>
      </c>
      <c r="AZ18" s="427">
        <f t="shared" si="4"/>
        <v>500</v>
      </c>
      <c r="BA18" s="339">
        <f t="shared" si="5"/>
        <v>0</v>
      </c>
      <c r="BB18" s="339">
        <f t="shared" si="5"/>
        <v>0</v>
      </c>
      <c r="BC18" s="340">
        <f t="shared" si="6"/>
        <v>22.727272727272727</v>
      </c>
      <c r="BD18" s="341">
        <f t="shared" si="7"/>
        <v>467.59000000000003</v>
      </c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</row>
    <row r="19" spans="1:78" s="1" customFormat="1" ht="14.25" customHeight="1">
      <c r="A19" s="319"/>
      <c r="B19" s="431" t="s">
        <v>56</v>
      </c>
      <c r="C19" s="333"/>
      <c r="D19" s="333"/>
      <c r="E19" s="334"/>
      <c r="F19" s="334"/>
      <c r="G19" s="334"/>
      <c r="H19" s="334"/>
      <c r="I19" s="334"/>
      <c r="J19" s="334"/>
      <c r="K19" s="335"/>
      <c r="L19" s="336"/>
      <c r="M19" s="335"/>
      <c r="N19" s="336"/>
      <c r="O19" s="335"/>
      <c r="P19" s="336"/>
      <c r="Q19" s="335"/>
      <c r="R19" s="336"/>
      <c r="S19" s="337">
        <f aca="true" t="shared" si="9" ref="S19:T22">K19+M19+O19+Q19</f>
        <v>0</v>
      </c>
      <c r="T19" s="338">
        <f t="shared" si="9"/>
        <v>0</v>
      </c>
      <c r="U19" s="335"/>
      <c r="V19" s="336"/>
      <c r="W19" s="335"/>
      <c r="X19" s="336"/>
      <c r="Y19" s="335"/>
      <c r="Z19" s="336"/>
      <c r="AA19" s="354"/>
      <c r="AB19" s="354">
        <v>1</v>
      </c>
      <c r="AC19" s="336"/>
      <c r="AD19" s="336"/>
      <c r="AE19" s="338">
        <f t="shared" si="0"/>
        <v>0</v>
      </c>
      <c r="AF19" s="338">
        <f t="shared" si="0"/>
        <v>1</v>
      </c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8">
        <f t="shared" si="1"/>
        <v>0</v>
      </c>
      <c r="AT19" s="338">
        <f t="shared" si="1"/>
        <v>0</v>
      </c>
      <c r="AU19" s="338">
        <f t="shared" si="1"/>
        <v>0</v>
      </c>
      <c r="AV19" s="338">
        <f t="shared" si="1"/>
        <v>0</v>
      </c>
      <c r="AW19" s="338">
        <f t="shared" si="2"/>
        <v>0</v>
      </c>
      <c r="AX19" s="338">
        <f t="shared" si="3"/>
        <v>0</v>
      </c>
      <c r="AY19" s="427">
        <f t="shared" si="4"/>
        <v>0</v>
      </c>
      <c r="AZ19" s="427">
        <f t="shared" si="4"/>
        <v>1</v>
      </c>
      <c r="BA19" s="339">
        <f t="shared" si="5"/>
        <v>0</v>
      </c>
      <c r="BB19" s="339">
        <f t="shared" si="5"/>
        <v>0</v>
      </c>
      <c r="BC19" s="340"/>
      <c r="BD19" s="341">
        <f t="shared" si="7"/>
        <v>1</v>
      </c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</row>
    <row r="20" spans="1:78" s="1" customFormat="1" ht="15">
      <c r="A20" s="375">
        <v>7</v>
      </c>
      <c r="B20" s="432" t="s">
        <v>92</v>
      </c>
      <c r="C20" s="342"/>
      <c r="D20" s="342"/>
      <c r="E20" s="343"/>
      <c r="F20" s="343"/>
      <c r="G20" s="343"/>
      <c r="H20" s="343"/>
      <c r="I20" s="343"/>
      <c r="J20" s="343"/>
      <c r="K20" s="344">
        <f>K21+K22</f>
        <v>3</v>
      </c>
      <c r="L20" s="344">
        <f aca="true" t="shared" si="10" ref="L20:AR20">L21+L22</f>
        <v>70</v>
      </c>
      <c r="M20" s="344">
        <f t="shared" si="10"/>
        <v>2</v>
      </c>
      <c r="N20" s="344">
        <f t="shared" si="10"/>
        <v>47</v>
      </c>
      <c r="O20" s="344">
        <f t="shared" si="10"/>
        <v>3</v>
      </c>
      <c r="P20" s="344">
        <f t="shared" si="10"/>
        <v>76</v>
      </c>
      <c r="Q20" s="344">
        <f t="shared" si="10"/>
        <v>2</v>
      </c>
      <c r="R20" s="344">
        <f t="shared" si="10"/>
        <v>56</v>
      </c>
      <c r="S20" s="337">
        <f>K20+M20+O20+Q20</f>
        <v>10</v>
      </c>
      <c r="T20" s="338">
        <f>L20+N20+P20+R20</f>
        <v>249</v>
      </c>
      <c r="U20" s="344">
        <f t="shared" si="10"/>
        <v>3</v>
      </c>
      <c r="V20" s="344">
        <f t="shared" si="10"/>
        <v>69</v>
      </c>
      <c r="W20" s="344">
        <f t="shared" si="10"/>
        <v>3</v>
      </c>
      <c r="X20" s="344">
        <f t="shared" si="10"/>
        <v>58</v>
      </c>
      <c r="Y20" s="344">
        <f t="shared" si="10"/>
        <v>2</v>
      </c>
      <c r="Z20" s="344">
        <f t="shared" si="10"/>
        <v>58</v>
      </c>
      <c r="AA20" s="344">
        <f t="shared" si="10"/>
        <v>3</v>
      </c>
      <c r="AB20" s="344">
        <f t="shared" si="10"/>
        <v>74</v>
      </c>
      <c r="AC20" s="344">
        <f t="shared" si="10"/>
        <v>3</v>
      </c>
      <c r="AD20" s="344">
        <f t="shared" si="10"/>
        <v>65</v>
      </c>
      <c r="AE20" s="338">
        <f>U20+W20+Y20+AA20+AC20</f>
        <v>14</v>
      </c>
      <c r="AF20" s="338">
        <f>V20+X20+Z20+AB20+AD20</f>
        <v>324</v>
      </c>
      <c r="AG20" s="344">
        <f t="shared" si="10"/>
        <v>0</v>
      </c>
      <c r="AH20" s="344">
        <f t="shared" si="10"/>
        <v>0</v>
      </c>
      <c r="AI20" s="344">
        <f t="shared" si="10"/>
        <v>0</v>
      </c>
      <c r="AJ20" s="344">
        <f t="shared" si="10"/>
        <v>0</v>
      </c>
      <c r="AK20" s="344">
        <f t="shared" si="10"/>
        <v>0</v>
      </c>
      <c r="AL20" s="344">
        <f t="shared" si="10"/>
        <v>0</v>
      </c>
      <c r="AM20" s="344">
        <f t="shared" si="10"/>
        <v>0</v>
      </c>
      <c r="AN20" s="344">
        <f t="shared" si="10"/>
        <v>0</v>
      </c>
      <c r="AO20" s="344">
        <f t="shared" si="10"/>
        <v>0</v>
      </c>
      <c r="AP20" s="344">
        <f t="shared" si="10"/>
        <v>0</v>
      </c>
      <c r="AQ20" s="344">
        <f t="shared" si="10"/>
        <v>0</v>
      </c>
      <c r="AR20" s="344">
        <f t="shared" si="10"/>
        <v>0</v>
      </c>
      <c r="AS20" s="338">
        <f>AG20+AK20+AO20</f>
        <v>0</v>
      </c>
      <c r="AT20" s="338">
        <f>AH20+AL20+AP20</f>
        <v>0</v>
      </c>
      <c r="AU20" s="338">
        <f>AI20+AM20+AQ20</f>
        <v>0</v>
      </c>
      <c r="AV20" s="338">
        <f>AJ20+AN20+AR20</f>
        <v>0</v>
      </c>
      <c r="AW20" s="338">
        <f>AS20+AT20</f>
        <v>0</v>
      </c>
      <c r="AX20" s="338">
        <f>AU20+AV20</f>
        <v>0</v>
      </c>
      <c r="AY20" s="427">
        <f>S20+AE20+AW20</f>
        <v>24</v>
      </c>
      <c r="AZ20" s="427">
        <f>T20+AF20+AX20</f>
        <v>573</v>
      </c>
      <c r="BA20" s="345">
        <f>C20+E20+G20+I20</f>
        <v>0</v>
      </c>
      <c r="BB20" s="345">
        <f>D20+F20+H20+J20</f>
        <v>0</v>
      </c>
      <c r="BC20" s="346">
        <f>AZ20/AY20</f>
        <v>23.875</v>
      </c>
      <c r="BD20" s="347">
        <f>(T20*0.75)+(AF20*1)+((AV20+AU20)*1.22)</f>
        <v>510.75</v>
      </c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</row>
    <row r="21" spans="1:78" s="1" customFormat="1" ht="18" customHeight="1">
      <c r="A21" s="377"/>
      <c r="B21" s="434" t="s">
        <v>70</v>
      </c>
      <c r="C21" s="356"/>
      <c r="D21" s="356"/>
      <c r="E21" s="357"/>
      <c r="F21" s="357"/>
      <c r="G21" s="357"/>
      <c r="H21" s="357"/>
      <c r="I21" s="357"/>
      <c r="J21" s="357"/>
      <c r="K21" s="350">
        <v>3</v>
      </c>
      <c r="L21" s="350">
        <v>70</v>
      </c>
      <c r="M21" s="350">
        <v>2</v>
      </c>
      <c r="N21" s="350">
        <v>47</v>
      </c>
      <c r="O21" s="350">
        <v>3</v>
      </c>
      <c r="P21" s="350">
        <v>76</v>
      </c>
      <c r="Q21" s="350">
        <v>2</v>
      </c>
      <c r="R21" s="350">
        <v>56</v>
      </c>
      <c r="S21" s="351">
        <f t="shared" si="9"/>
        <v>10</v>
      </c>
      <c r="T21" s="352">
        <f t="shared" si="9"/>
        <v>249</v>
      </c>
      <c r="U21" s="350">
        <v>3</v>
      </c>
      <c r="V21" s="350">
        <v>69</v>
      </c>
      <c r="W21" s="350">
        <v>2</v>
      </c>
      <c r="X21" s="350">
        <v>49</v>
      </c>
      <c r="Y21" s="350">
        <v>2</v>
      </c>
      <c r="Z21" s="350">
        <v>58</v>
      </c>
      <c r="AA21" s="350">
        <v>2</v>
      </c>
      <c r="AB21" s="350">
        <v>49</v>
      </c>
      <c r="AC21" s="350">
        <v>2</v>
      </c>
      <c r="AD21" s="350">
        <v>53</v>
      </c>
      <c r="AE21" s="352">
        <f t="shared" si="0"/>
        <v>11</v>
      </c>
      <c r="AF21" s="352">
        <f t="shared" si="0"/>
        <v>278</v>
      </c>
      <c r="AG21" s="350"/>
      <c r="AH21" s="350"/>
      <c r="AI21" s="350"/>
      <c r="AJ21" s="350"/>
      <c r="AK21" s="350"/>
      <c r="AL21" s="350"/>
      <c r="AM21" s="350"/>
      <c r="AN21" s="350"/>
      <c r="AO21" s="355"/>
      <c r="AP21" s="355"/>
      <c r="AQ21" s="355"/>
      <c r="AR21" s="355"/>
      <c r="AS21" s="338">
        <f t="shared" si="1"/>
        <v>0</v>
      </c>
      <c r="AT21" s="338">
        <f t="shared" si="1"/>
        <v>0</v>
      </c>
      <c r="AU21" s="338">
        <f t="shared" si="1"/>
        <v>0</v>
      </c>
      <c r="AV21" s="338">
        <f t="shared" si="1"/>
        <v>0</v>
      </c>
      <c r="AW21" s="338">
        <f t="shared" si="2"/>
        <v>0</v>
      </c>
      <c r="AX21" s="338">
        <f t="shared" si="3"/>
        <v>0</v>
      </c>
      <c r="AY21" s="427">
        <f t="shared" si="4"/>
        <v>21</v>
      </c>
      <c r="AZ21" s="427">
        <f t="shared" si="4"/>
        <v>527</v>
      </c>
      <c r="BA21" s="339">
        <f t="shared" si="5"/>
        <v>0</v>
      </c>
      <c r="BB21" s="339">
        <f t="shared" si="5"/>
        <v>0</v>
      </c>
      <c r="BC21" s="340">
        <f t="shared" si="6"/>
        <v>25.095238095238095</v>
      </c>
      <c r="BD21" s="341">
        <f t="shared" si="7"/>
        <v>464.75</v>
      </c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</row>
    <row r="22" spans="1:78" s="1" customFormat="1" ht="15">
      <c r="A22" s="377"/>
      <c r="B22" s="435" t="s">
        <v>71</v>
      </c>
      <c r="C22" s="358"/>
      <c r="D22" s="358"/>
      <c r="E22" s="357"/>
      <c r="F22" s="357"/>
      <c r="G22" s="357"/>
      <c r="H22" s="357"/>
      <c r="I22" s="357"/>
      <c r="J22" s="357"/>
      <c r="K22" s="350"/>
      <c r="L22" s="350"/>
      <c r="M22" s="350"/>
      <c r="N22" s="350"/>
      <c r="O22" s="350"/>
      <c r="P22" s="350"/>
      <c r="Q22" s="350"/>
      <c r="R22" s="350"/>
      <c r="S22" s="351">
        <f t="shared" si="9"/>
        <v>0</v>
      </c>
      <c r="T22" s="352">
        <f t="shared" si="9"/>
        <v>0</v>
      </c>
      <c r="U22" s="350"/>
      <c r="V22" s="350"/>
      <c r="W22" s="350">
        <v>1</v>
      </c>
      <c r="X22" s="350">
        <v>9</v>
      </c>
      <c r="Y22" s="350"/>
      <c r="Z22" s="350"/>
      <c r="AA22" s="350">
        <v>1</v>
      </c>
      <c r="AB22" s="350">
        <v>25</v>
      </c>
      <c r="AC22" s="350">
        <v>1</v>
      </c>
      <c r="AD22" s="350">
        <v>12</v>
      </c>
      <c r="AE22" s="352">
        <f t="shared" si="0"/>
        <v>3</v>
      </c>
      <c r="AF22" s="352">
        <f t="shared" si="0"/>
        <v>46</v>
      </c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38">
        <f t="shared" si="1"/>
        <v>0</v>
      </c>
      <c r="AT22" s="338">
        <f t="shared" si="1"/>
        <v>0</v>
      </c>
      <c r="AU22" s="338">
        <f t="shared" si="1"/>
        <v>0</v>
      </c>
      <c r="AV22" s="338">
        <f t="shared" si="1"/>
        <v>0</v>
      </c>
      <c r="AW22" s="338">
        <f t="shared" si="2"/>
        <v>0</v>
      </c>
      <c r="AX22" s="338">
        <f t="shared" si="3"/>
        <v>0</v>
      </c>
      <c r="AY22" s="427">
        <f t="shared" si="4"/>
        <v>3</v>
      </c>
      <c r="AZ22" s="427">
        <f t="shared" si="4"/>
        <v>46</v>
      </c>
      <c r="BA22" s="339">
        <f t="shared" si="5"/>
        <v>0</v>
      </c>
      <c r="BB22" s="339">
        <f t="shared" si="5"/>
        <v>0</v>
      </c>
      <c r="BC22" s="340">
        <f t="shared" si="6"/>
        <v>15.333333333333334</v>
      </c>
      <c r="BD22" s="341">
        <f t="shared" si="7"/>
        <v>46</v>
      </c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</row>
    <row r="23" spans="1:78" s="43" customFormat="1" ht="13.5" customHeight="1">
      <c r="A23" s="374">
        <v>7</v>
      </c>
      <c r="B23" s="436" t="s">
        <v>60</v>
      </c>
      <c r="C23" s="359">
        <f>C11+C12+C13+C14+C15+C18+C19+C20</f>
        <v>0</v>
      </c>
      <c r="D23" s="359">
        <f aca="true" t="shared" si="11" ref="D23:BB23">D11+D12+D13+D14+D15+D18+D19+D20</f>
        <v>0</v>
      </c>
      <c r="E23" s="359">
        <f t="shared" si="11"/>
        <v>0</v>
      </c>
      <c r="F23" s="359">
        <f t="shared" si="11"/>
        <v>0</v>
      </c>
      <c r="G23" s="359">
        <f t="shared" si="11"/>
        <v>0</v>
      </c>
      <c r="H23" s="359">
        <f t="shared" si="11"/>
        <v>0</v>
      </c>
      <c r="I23" s="359">
        <f t="shared" si="11"/>
        <v>0</v>
      </c>
      <c r="J23" s="359">
        <f t="shared" si="11"/>
        <v>0</v>
      </c>
      <c r="K23" s="359">
        <f t="shared" si="11"/>
        <v>15</v>
      </c>
      <c r="L23" s="359">
        <f>L11+L12+L13+L14+L15+L18+L19+L20</f>
        <v>389</v>
      </c>
      <c r="M23" s="359">
        <f t="shared" si="11"/>
        <v>13</v>
      </c>
      <c r="N23" s="359">
        <f t="shared" si="11"/>
        <v>340</v>
      </c>
      <c r="O23" s="359">
        <f t="shared" si="11"/>
        <v>14</v>
      </c>
      <c r="P23" s="359">
        <f t="shared" si="11"/>
        <v>374</v>
      </c>
      <c r="Q23" s="359">
        <f t="shared" si="11"/>
        <v>16</v>
      </c>
      <c r="R23" s="359">
        <f t="shared" si="11"/>
        <v>393</v>
      </c>
      <c r="S23" s="359">
        <f>S11+S12+S13+S14+S15+S18+S19+S20</f>
        <v>57</v>
      </c>
      <c r="T23" s="359">
        <f t="shared" si="11"/>
        <v>1496</v>
      </c>
      <c r="U23" s="359">
        <f t="shared" si="11"/>
        <v>15</v>
      </c>
      <c r="V23" s="359">
        <f t="shared" si="11"/>
        <v>368</v>
      </c>
      <c r="W23" s="359">
        <f t="shared" si="11"/>
        <v>16</v>
      </c>
      <c r="X23" s="359">
        <f t="shared" si="11"/>
        <v>388</v>
      </c>
      <c r="Y23" s="359">
        <f t="shared" si="11"/>
        <v>15</v>
      </c>
      <c r="Z23" s="359">
        <f t="shared" si="11"/>
        <v>343</v>
      </c>
      <c r="AA23" s="359">
        <f t="shared" si="11"/>
        <v>14</v>
      </c>
      <c r="AB23" s="359">
        <f t="shared" si="11"/>
        <v>347</v>
      </c>
      <c r="AC23" s="359">
        <f t="shared" si="11"/>
        <v>15</v>
      </c>
      <c r="AD23" s="359">
        <f t="shared" si="11"/>
        <v>337</v>
      </c>
      <c r="AE23" s="359">
        <f t="shared" si="11"/>
        <v>75</v>
      </c>
      <c r="AF23" s="359">
        <f t="shared" si="11"/>
        <v>1783</v>
      </c>
      <c r="AG23" s="359">
        <f t="shared" si="11"/>
        <v>4</v>
      </c>
      <c r="AH23" s="359">
        <f t="shared" si="11"/>
        <v>5</v>
      </c>
      <c r="AI23" s="359">
        <f t="shared" si="11"/>
        <v>98</v>
      </c>
      <c r="AJ23" s="359">
        <f t="shared" si="11"/>
        <v>133</v>
      </c>
      <c r="AK23" s="359">
        <f t="shared" si="11"/>
        <v>5</v>
      </c>
      <c r="AL23" s="359">
        <f t="shared" si="11"/>
        <v>6</v>
      </c>
      <c r="AM23" s="359">
        <f t="shared" si="11"/>
        <v>78</v>
      </c>
      <c r="AN23" s="359">
        <f t="shared" si="11"/>
        <v>144</v>
      </c>
      <c r="AO23" s="359">
        <f t="shared" si="11"/>
        <v>3</v>
      </c>
      <c r="AP23" s="359">
        <f t="shared" si="11"/>
        <v>8</v>
      </c>
      <c r="AQ23" s="359">
        <f t="shared" si="11"/>
        <v>65</v>
      </c>
      <c r="AR23" s="359">
        <f t="shared" si="11"/>
        <v>175</v>
      </c>
      <c r="AS23" s="359">
        <f t="shared" si="11"/>
        <v>12</v>
      </c>
      <c r="AT23" s="359">
        <f t="shared" si="11"/>
        <v>19</v>
      </c>
      <c r="AU23" s="359">
        <f t="shared" si="11"/>
        <v>241</v>
      </c>
      <c r="AV23" s="359">
        <f t="shared" si="11"/>
        <v>452</v>
      </c>
      <c r="AW23" s="359">
        <f t="shared" si="11"/>
        <v>31</v>
      </c>
      <c r="AX23" s="359">
        <f t="shared" si="11"/>
        <v>693</v>
      </c>
      <c r="AY23" s="359">
        <f>AY11+AY12+AY13+AY14+AY15+AY18+AY19+AY20</f>
        <v>163</v>
      </c>
      <c r="AZ23" s="359">
        <f>AZ11+AZ12+AZ13+AZ14+AZ15+AZ18+AZ19+AZ20</f>
        <v>3972</v>
      </c>
      <c r="BA23" s="359">
        <f t="shared" si="11"/>
        <v>0</v>
      </c>
      <c r="BB23" s="359">
        <f t="shared" si="11"/>
        <v>0</v>
      </c>
      <c r="BC23" s="360">
        <f t="shared" si="6"/>
        <v>24.368098159509202</v>
      </c>
      <c r="BD23" s="361">
        <f t="shared" si="7"/>
        <v>3750.46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</row>
    <row r="24" spans="1:78" s="1" customFormat="1" ht="15">
      <c r="A24" s="319"/>
      <c r="B24" s="431"/>
      <c r="C24" s="333"/>
      <c r="D24" s="333"/>
      <c r="E24" s="357"/>
      <c r="F24" s="357"/>
      <c r="G24" s="357"/>
      <c r="H24" s="357"/>
      <c r="I24" s="357"/>
      <c r="J24" s="357"/>
      <c r="K24" s="335"/>
      <c r="L24" s="336"/>
      <c r="M24" s="335"/>
      <c r="N24" s="336"/>
      <c r="O24" s="335"/>
      <c r="P24" s="336"/>
      <c r="Q24" s="335"/>
      <c r="R24" s="336"/>
      <c r="S24" s="362" t="s">
        <v>66</v>
      </c>
      <c r="T24" s="338"/>
      <c r="U24" s="335"/>
      <c r="V24" s="336"/>
      <c r="W24" s="335"/>
      <c r="X24" s="336"/>
      <c r="Y24" s="335"/>
      <c r="Z24" s="336"/>
      <c r="AA24" s="336"/>
      <c r="AB24" s="336"/>
      <c r="AC24" s="336"/>
      <c r="AD24" s="336"/>
      <c r="AE24" s="338"/>
      <c r="AF24" s="338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8"/>
      <c r="AT24" s="338"/>
      <c r="AU24" s="338"/>
      <c r="AV24" s="338"/>
      <c r="AW24" s="338"/>
      <c r="AX24" s="338"/>
      <c r="AY24" s="427"/>
      <c r="AZ24" s="427"/>
      <c r="BA24" s="339"/>
      <c r="BB24" s="339"/>
      <c r="BC24" s="340"/>
      <c r="BD24" s="34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</row>
    <row r="25" spans="1:78" s="1" customFormat="1" ht="15">
      <c r="A25" s="319">
        <v>1</v>
      </c>
      <c r="B25" s="437" t="s">
        <v>164</v>
      </c>
      <c r="C25" s="336"/>
      <c r="D25" s="336"/>
      <c r="E25" s="336"/>
      <c r="F25" s="336"/>
      <c r="G25" s="363"/>
      <c r="H25" s="363"/>
      <c r="I25" s="363"/>
      <c r="J25" s="363"/>
      <c r="K25" s="364">
        <v>2</v>
      </c>
      <c r="L25" s="365">
        <v>41</v>
      </c>
      <c r="M25" s="364">
        <v>1</v>
      </c>
      <c r="N25" s="365">
        <v>36</v>
      </c>
      <c r="O25" s="364">
        <v>1</v>
      </c>
      <c r="P25" s="365">
        <v>32</v>
      </c>
      <c r="Q25" s="364">
        <v>1</v>
      </c>
      <c r="R25" s="365">
        <v>29</v>
      </c>
      <c r="S25" s="337">
        <f>K25+M25+O25+Q25</f>
        <v>5</v>
      </c>
      <c r="T25" s="338">
        <f>L25+N25+P25+R25</f>
        <v>138</v>
      </c>
      <c r="U25" s="364">
        <v>2</v>
      </c>
      <c r="V25" s="365">
        <v>44</v>
      </c>
      <c r="W25" s="364">
        <v>1</v>
      </c>
      <c r="X25" s="365">
        <v>26</v>
      </c>
      <c r="Y25" s="364">
        <v>1</v>
      </c>
      <c r="Z25" s="365">
        <v>26</v>
      </c>
      <c r="AA25" s="365">
        <v>2</v>
      </c>
      <c r="AB25" s="365">
        <v>38</v>
      </c>
      <c r="AC25" s="365">
        <v>2</v>
      </c>
      <c r="AD25" s="365">
        <v>35</v>
      </c>
      <c r="AE25" s="338">
        <f>U25+W25+Y25+AA25+AC25</f>
        <v>8</v>
      </c>
      <c r="AF25" s="338">
        <f>V25+X25+Z25+AB25+AD25</f>
        <v>169</v>
      </c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38"/>
      <c r="AT25" s="338"/>
      <c r="AU25" s="338"/>
      <c r="AV25" s="338"/>
      <c r="AW25" s="338"/>
      <c r="AX25" s="338"/>
      <c r="AY25" s="427">
        <f aca="true" t="shared" si="12" ref="AY25:AY55">S25+AE25+AS25+AT25</f>
        <v>13</v>
      </c>
      <c r="AZ25" s="427">
        <f aca="true" t="shared" si="13" ref="AZ25:AZ55">T25+AF25+AU25+AV25</f>
        <v>307</v>
      </c>
      <c r="BA25" s="339">
        <f aca="true" t="shared" si="14" ref="BA25:BA55">C25+E25+G25+I25</f>
        <v>0</v>
      </c>
      <c r="BB25" s="339">
        <f aca="true" t="shared" si="15" ref="BB25:BB55">D25+F25+H25+J25</f>
        <v>0</v>
      </c>
      <c r="BC25" s="340">
        <f aca="true" t="shared" si="16" ref="BC25:BC76">AZ25/AY25</f>
        <v>23.615384615384617</v>
      </c>
      <c r="BD25" s="341">
        <f aca="true" t="shared" si="17" ref="BD25:BD76">(T25*0.75)+(AF25*1)+((AV25+AU25)*1.22)</f>
        <v>272.5</v>
      </c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</row>
    <row r="26" spans="1:78" s="1" customFormat="1" ht="15">
      <c r="A26" s="319">
        <v>2</v>
      </c>
      <c r="B26" s="437" t="s">
        <v>165</v>
      </c>
      <c r="C26" s="333"/>
      <c r="D26" s="336"/>
      <c r="E26" s="336"/>
      <c r="F26" s="336"/>
      <c r="G26" s="366"/>
      <c r="H26" s="366"/>
      <c r="I26" s="363"/>
      <c r="J26" s="363"/>
      <c r="K26" s="335">
        <v>1</v>
      </c>
      <c r="L26" s="336">
        <v>20</v>
      </c>
      <c r="M26" s="335">
        <v>1</v>
      </c>
      <c r="N26" s="336">
        <v>25</v>
      </c>
      <c r="O26" s="335">
        <v>1</v>
      </c>
      <c r="P26" s="336">
        <v>26</v>
      </c>
      <c r="Q26" s="335">
        <v>2</v>
      </c>
      <c r="R26" s="336">
        <v>48</v>
      </c>
      <c r="S26" s="337">
        <f aca="true" t="shared" si="18" ref="S26:T55">K26+M26+O26+Q26</f>
        <v>5</v>
      </c>
      <c r="T26" s="338">
        <f t="shared" si="18"/>
        <v>119</v>
      </c>
      <c r="U26" s="335">
        <v>1</v>
      </c>
      <c r="V26" s="336">
        <v>25</v>
      </c>
      <c r="W26" s="335">
        <v>2</v>
      </c>
      <c r="X26" s="336">
        <v>45</v>
      </c>
      <c r="Y26" s="335">
        <v>1</v>
      </c>
      <c r="Z26" s="336">
        <v>20</v>
      </c>
      <c r="AA26" s="336">
        <v>2</v>
      </c>
      <c r="AB26" s="336">
        <v>43</v>
      </c>
      <c r="AC26" s="336">
        <v>2</v>
      </c>
      <c r="AD26" s="336">
        <v>44</v>
      </c>
      <c r="AE26" s="338">
        <f aca="true" t="shared" si="19" ref="AE26:AF55">U26+W26+Y26+AA26+AC26</f>
        <v>8</v>
      </c>
      <c r="AF26" s="338">
        <f t="shared" si="19"/>
        <v>177</v>
      </c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8"/>
      <c r="AT26" s="338"/>
      <c r="AU26" s="338"/>
      <c r="AV26" s="338"/>
      <c r="AW26" s="338"/>
      <c r="AX26" s="338"/>
      <c r="AY26" s="427">
        <f t="shared" si="12"/>
        <v>13</v>
      </c>
      <c r="AZ26" s="427">
        <f t="shared" si="13"/>
        <v>296</v>
      </c>
      <c r="BA26" s="339">
        <f t="shared" si="14"/>
        <v>0</v>
      </c>
      <c r="BB26" s="339">
        <f t="shared" si="15"/>
        <v>0</v>
      </c>
      <c r="BC26" s="340">
        <f t="shared" si="16"/>
        <v>22.76923076923077</v>
      </c>
      <c r="BD26" s="341">
        <f t="shared" si="17"/>
        <v>266.25</v>
      </c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</row>
    <row r="27" spans="1:78" s="1" customFormat="1" ht="15">
      <c r="A27" s="319">
        <v>3</v>
      </c>
      <c r="B27" s="437" t="s">
        <v>166</v>
      </c>
      <c r="C27" s="333"/>
      <c r="D27" s="333"/>
      <c r="E27" s="334"/>
      <c r="F27" s="334"/>
      <c r="G27" s="334"/>
      <c r="H27" s="334"/>
      <c r="I27" s="334"/>
      <c r="J27" s="334"/>
      <c r="K27" s="335">
        <v>1</v>
      </c>
      <c r="L27" s="336">
        <v>24</v>
      </c>
      <c r="M27" s="335">
        <v>1</v>
      </c>
      <c r="N27" s="336">
        <v>16</v>
      </c>
      <c r="O27" s="335">
        <v>1</v>
      </c>
      <c r="P27" s="336">
        <v>16</v>
      </c>
      <c r="Q27" s="335">
        <v>1</v>
      </c>
      <c r="R27" s="336">
        <v>20</v>
      </c>
      <c r="S27" s="337">
        <f t="shared" si="18"/>
        <v>4</v>
      </c>
      <c r="T27" s="338">
        <f t="shared" si="18"/>
        <v>76</v>
      </c>
      <c r="U27" s="335">
        <v>1</v>
      </c>
      <c r="V27" s="336">
        <v>19</v>
      </c>
      <c r="W27" s="335">
        <v>1</v>
      </c>
      <c r="X27" s="336">
        <v>24</v>
      </c>
      <c r="Y27" s="335">
        <v>1</v>
      </c>
      <c r="Z27" s="336">
        <v>21</v>
      </c>
      <c r="AA27" s="336">
        <v>1</v>
      </c>
      <c r="AB27" s="336">
        <v>27</v>
      </c>
      <c r="AC27" s="336">
        <v>1</v>
      </c>
      <c r="AD27" s="336">
        <v>20</v>
      </c>
      <c r="AE27" s="338">
        <f t="shared" si="19"/>
        <v>5</v>
      </c>
      <c r="AF27" s="338">
        <f t="shared" si="19"/>
        <v>111</v>
      </c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8"/>
      <c r="AT27" s="338"/>
      <c r="AU27" s="338"/>
      <c r="AV27" s="338"/>
      <c r="AW27" s="338"/>
      <c r="AX27" s="338"/>
      <c r="AY27" s="427">
        <f t="shared" si="12"/>
        <v>9</v>
      </c>
      <c r="AZ27" s="427">
        <f t="shared" si="13"/>
        <v>187</v>
      </c>
      <c r="BA27" s="339">
        <f t="shared" si="14"/>
        <v>0</v>
      </c>
      <c r="BB27" s="339">
        <f t="shared" si="15"/>
        <v>0</v>
      </c>
      <c r="BC27" s="340">
        <f t="shared" si="16"/>
        <v>20.77777777777778</v>
      </c>
      <c r="BD27" s="341">
        <f t="shared" si="17"/>
        <v>168</v>
      </c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</row>
    <row r="28" spans="1:78" s="1" customFormat="1" ht="15">
      <c r="A28" s="319">
        <v>4</v>
      </c>
      <c r="B28" s="437" t="s">
        <v>147</v>
      </c>
      <c r="C28" s="333"/>
      <c r="D28" s="333"/>
      <c r="E28" s="334"/>
      <c r="F28" s="334"/>
      <c r="G28" s="334"/>
      <c r="H28" s="334"/>
      <c r="I28" s="334"/>
      <c r="J28" s="334"/>
      <c r="K28" s="335">
        <v>1</v>
      </c>
      <c r="L28" s="336">
        <v>21</v>
      </c>
      <c r="M28" s="335">
        <v>1</v>
      </c>
      <c r="N28" s="336">
        <v>20</v>
      </c>
      <c r="O28" s="335">
        <v>1</v>
      </c>
      <c r="P28" s="336">
        <v>21</v>
      </c>
      <c r="Q28" s="335">
        <v>1</v>
      </c>
      <c r="R28" s="336">
        <v>15</v>
      </c>
      <c r="S28" s="337">
        <f t="shared" si="18"/>
        <v>4</v>
      </c>
      <c r="T28" s="338">
        <f t="shared" si="18"/>
        <v>77</v>
      </c>
      <c r="U28" s="335">
        <v>1</v>
      </c>
      <c r="V28" s="336">
        <v>13</v>
      </c>
      <c r="W28" s="335">
        <v>1</v>
      </c>
      <c r="X28" s="336">
        <v>20</v>
      </c>
      <c r="Y28" s="335">
        <v>1</v>
      </c>
      <c r="Z28" s="336">
        <v>22</v>
      </c>
      <c r="AA28" s="336">
        <v>1</v>
      </c>
      <c r="AB28" s="336">
        <v>21</v>
      </c>
      <c r="AC28" s="336">
        <v>1</v>
      </c>
      <c r="AD28" s="336">
        <v>15</v>
      </c>
      <c r="AE28" s="338">
        <f t="shared" si="19"/>
        <v>5</v>
      </c>
      <c r="AF28" s="338">
        <f t="shared" si="19"/>
        <v>91</v>
      </c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8"/>
      <c r="AT28" s="338"/>
      <c r="AU28" s="338"/>
      <c r="AV28" s="338"/>
      <c r="AW28" s="338"/>
      <c r="AX28" s="338"/>
      <c r="AY28" s="427">
        <f t="shared" si="12"/>
        <v>9</v>
      </c>
      <c r="AZ28" s="427">
        <f t="shared" si="13"/>
        <v>168</v>
      </c>
      <c r="BA28" s="339">
        <f t="shared" si="14"/>
        <v>0</v>
      </c>
      <c r="BB28" s="339">
        <f t="shared" si="15"/>
        <v>0</v>
      </c>
      <c r="BC28" s="340">
        <f t="shared" si="16"/>
        <v>18.666666666666668</v>
      </c>
      <c r="BD28" s="341">
        <f t="shared" si="17"/>
        <v>148.75</v>
      </c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</row>
    <row r="29" spans="1:78" s="1" customFormat="1" ht="15">
      <c r="A29" s="319">
        <v>5</v>
      </c>
      <c r="B29" s="437" t="s">
        <v>116</v>
      </c>
      <c r="C29" s="333"/>
      <c r="D29" s="333"/>
      <c r="E29" s="334"/>
      <c r="F29" s="334"/>
      <c r="G29" s="334"/>
      <c r="H29" s="334"/>
      <c r="I29" s="334"/>
      <c r="J29" s="334"/>
      <c r="K29" s="335">
        <v>1</v>
      </c>
      <c r="L29" s="336">
        <v>26</v>
      </c>
      <c r="M29" s="335">
        <v>1</v>
      </c>
      <c r="N29" s="336">
        <v>19</v>
      </c>
      <c r="O29" s="335">
        <v>1</v>
      </c>
      <c r="P29" s="336">
        <v>25</v>
      </c>
      <c r="Q29" s="335">
        <v>1</v>
      </c>
      <c r="R29" s="336">
        <v>24</v>
      </c>
      <c r="S29" s="337">
        <f t="shared" si="18"/>
        <v>4</v>
      </c>
      <c r="T29" s="338">
        <f t="shared" si="18"/>
        <v>94</v>
      </c>
      <c r="U29" s="335">
        <v>1</v>
      </c>
      <c r="V29" s="336">
        <v>21</v>
      </c>
      <c r="W29" s="335">
        <v>1</v>
      </c>
      <c r="X29" s="336">
        <v>29</v>
      </c>
      <c r="Y29" s="335">
        <v>1</v>
      </c>
      <c r="Z29" s="336">
        <v>20</v>
      </c>
      <c r="AA29" s="336">
        <v>2</v>
      </c>
      <c r="AB29" s="336">
        <v>38</v>
      </c>
      <c r="AC29" s="336">
        <v>1</v>
      </c>
      <c r="AD29" s="336">
        <v>19</v>
      </c>
      <c r="AE29" s="338">
        <f t="shared" si="19"/>
        <v>6</v>
      </c>
      <c r="AF29" s="338">
        <f t="shared" si="19"/>
        <v>127</v>
      </c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8"/>
      <c r="AT29" s="338"/>
      <c r="AU29" s="338"/>
      <c r="AV29" s="338"/>
      <c r="AW29" s="338"/>
      <c r="AX29" s="338"/>
      <c r="AY29" s="427">
        <f t="shared" si="12"/>
        <v>10</v>
      </c>
      <c r="AZ29" s="427">
        <f t="shared" si="13"/>
        <v>221</v>
      </c>
      <c r="BA29" s="339">
        <f t="shared" si="14"/>
        <v>0</v>
      </c>
      <c r="BB29" s="339">
        <f t="shared" si="15"/>
        <v>0</v>
      </c>
      <c r="BC29" s="340">
        <f t="shared" si="16"/>
        <v>22.1</v>
      </c>
      <c r="BD29" s="341">
        <f t="shared" si="17"/>
        <v>197.5</v>
      </c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</row>
    <row r="30" spans="1:78" s="1" customFormat="1" ht="15">
      <c r="A30" s="319">
        <v>6</v>
      </c>
      <c r="B30" s="437" t="s">
        <v>146</v>
      </c>
      <c r="C30" s="333"/>
      <c r="D30" s="333"/>
      <c r="E30" s="334"/>
      <c r="F30" s="334"/>
      <c r="G30" s="334"/>
      <c r="H30" s="334"/>
      <c r="I30" s="334"/>
      <c r="J30" s="334"/>
      <c r="K30" s="335">
        <v>1</v>
      </c>
      <c r="L30" s="336">
        <v>18</v>
      </c>
      <c r="M30" s="335">
        <v>1</v>
      </c>
      <c r="N30" s="336">
        <v>23</v>
      </c>
      <c r="O30" s="335">
        <v>1</v>
      </c>
      <c r="P30" s="336">
        <v>19</v>
      </c>
      <c r="Q30" s="335">
        <v>1</v>
      </c>
      <c r="R30" s="336">
        <v>29</v>
      </c>
      <c r="S30" s="337">
        <f t="shared" si="18"/>
        <v>4</v>
      </c>
      <c r="T30" s="338">
        <f t="shared" si="18"/>
        <v>89</v>
      </c>
      <c r="U30" s="335">
        <v>1</v>
      </c>
      <c r="V30" s="336">
        <v>25</v>
      </c>
      <c r="W30" s="335">
        <v>1</v>
      </c>
      <c r="X30" s="336">
        <v>21</v>
      </c>
      <c r="Y30" s="335">
        <v>1</v>
      </c>
      <c r="Z30" s="336">
        <v>20</v>
      </c>
      <c r="AA30" s="336">
        <v>2</v>
      </c>
      <c r="AB30" s="336">
        <v>40</v>
      </c>
      <c r="AC30" s="336">
        <v>1</v>
      </c>
      <c r="AD30" s="336">
        <v>22</v>
      </c>
      <c r="AE30" s="338">
        <f t="shared" si="19"/>
        <v>6</v>
      </c>
      <c r="AF30" s="338">
        <f t="shared" si="19"/>
        <v>128</v>
      </c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8"/>
      <c r="AT30" s="338"/>
      <c r="AU30" s="338"/>
      <c r="AV30" s="338"/>
      <c r="AW30" s="338"/>
      <c r="AX30" s="338"/>
      <c r="AY30" s="427">
        <f t="shared" si="12"/>
        <v>10</v>
      </c>
      <c r="AZ30" s="427">
        <f t="shared" si="13"/>
        <v>217</v>
      </c>
      <c r="BA30" s="339">
        <f t="shared" si="14"/>
        <v>0</v>
      </c>
      <c r="BB30" s="339">
        <f t="shared" si="15"/>
        <v>0</v>
      </c>
      <c r="BC30" s="340">
        <f t="shared" si="16"/>
        <v>21.7</v>
      </c>
      <c r="BD30" s="341">
        <f t="shared" si="17"/>
        <v>194.75</v>
      </c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</row>
    <row r="31" spans="1:78" s="1" customFormat="1" ht="15">
      <c r="A31" s="319">
        <v>7</v>
      </c>
      <c r="B31" s="437" t="s">
        <v>145</v>
      </c>
      <c r="C31" s="333"/>
      <c r="D31" s="333"/>
      <c r="E31" s="334"/>
      <c r="F31" s="334"/>
      <c r="G31" s="334"/>
      <c r="H31" s="334"/>
      <c r="I31" s="334"/>
      <c r="J31" s="334"/>
      <c r="K31" s="335">
        <v>1</v>
      </c>
      <c r="L31" s="336">
        <v>21</v>
      </c>
      <c r="M31" s="335">
        <v>1</v>
      </c>
      <c r="N31" s="336">
        <v>26</v>
      </c>
      <c r="O31" s="335">
        <v>1</v>
      </c>
      <c r="P31" s="336">
        <v>24</v>
      </c>
      <c r="Q31" s="335">
        <v>1</v>
      </c>
      <c r="R31" s="336">
        <v>21</v>
      </c>
      <c r="S31" s="337">
        <f t="shared" si="18"/>
        <v>4</v>
      </c>
      <c r="T31" s="338">
        <f t="shared" si="18"/>
        <v>92</v>
      </c>
      <c r="U31" s="335">
        <v>1</v>
      </c>
      <c r="V31" s="336">
        <v>25</v>
      </c>
      <c r="W31" s="335">
        <v>1</v>
      </c>
      <c r="X31" s="336">
        <v>25</v>
      </c>
      <c r="Y31" s="335">
        <v>1</v>
      </c>
      <c r="Z31" s="336">
        <v>17</v>
      </c>
      <c r="AA31" s="336">
        <v>1</v>
      </c>
      <c r="AB31" s="336">
        <v>13</v>
      </c>
      <c r="AC31" s="336">
        <v>1</v>
      </c>
      <c r="AD31" s="336">
        <v>21</v>
      </c>
      <c r="AE31" s="338">
        <f t="shared" si="19"/>
        <v>5</v>
      </c>
      <c r="AF31" s="338">
        <f t="shared" si="19"/>
        <v>101</v>
      </c>
      <c r="AG31" s="336"/>
      <c r="AH31" s="336"/>
      <c r="AI31" s="336"/>
      <c r="AJ31" s="336"/>
      <c r="AK31" s="336"/>
      <c r="AL31" s="336"/>
      <c r="AM31" s="336"/>
      <c r="AN31" s="336"/>
      <c r="AO31" s="336"/>
      <c r="AP31" s="336"/>
      <c r="AQ31" s="336"/>
      <c r="AR31" s="336"/>
      <c r="AS31" s="338"/>
      <c r="AT31" s="338"/>
      <c r="AU31" s="338"/>
      <c r="AV31" s="338"/>
      <c r="AW31" s="338"/>
      <c r="AX31" s="338"/>
      <c r="AY31" s="427">
        <f t="shared" si="12"/>
        <v>9</v>
      </c>
      <c r="AZ31" s="427">
        <f t="shared" si="13"/>
        <v>193</v>
      </c>
      <c r="BA31" s="339">
        <f t="shared" si="14"/>
        <v>0</v>
      </c>
      <c r="BB31" s="339">
        <f t="shared" si="15"/>
        <v>0</v>
      </c>
      <c r="BC31" s="340">
        <f t="shared" si="16"/>
        <v>21.444444444444443</v>
      </c>
      <c r="BD31" s="341">
        <f t="shared" si="17"/>
        <v>170</v>
      </c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</row>
    <row r="32" spans="1:78" s="1" customFormat="1" ht="15">
      <c r="A32" s="319">
        <v>8</v>
      </c>
      <c r="B32" s="437" t="s">
        <v>148</v>
      </c>
      <c r="C32" s="333"/>
      <c r="D32" s="333"/>
      <c r="E32" s="334"/>
      <c r="F32" s="334"/>
      <c r="G32" s="334"/>
      <c r="H32" s="334"/>
      <c r="I32" s="334"/>
      <c r="J32" s="334"/>
      <c r="K32" s="335">
        <v>1</v>
      </c>
      <c r="L32" s="336">
        <v>30</v>
      </c>
      <c r="M32" s="335">
        <v>2</v>
      </c>
      <c r="N32" s="336">
        <v>39</v>
      </c>
      <c r="O32" s="335">
        <v>1</v>
      </c>
      <c r="P32" s="336">
        <v>24</v>
      </c>
      <c r="Q32" s="335">
        <v>1</v>
      </c>
      <c r="R32" s="336">
        <v>29</v>
      </c>
      <c r="S32" s="337">
        <f t="shared" si="18"/>
        <v>5</v>
      </c>
      <c r="T32" s="338">
        <f t="shared" si="18"/>
        <v>122</v>
      </c>
      <c r="U32" s="335">
        <v>1</v>
      </c>
      <c r="V32" s="336">
        <v>25</v>
      </c>
      <c r="W32" s="335">
        <v>2</v>
      </c>
      <c r="X32" s="336">
        <v>36</v>
      </c>
      <c r="Y32" s="335">
        <v>1</v>
      </c>
      <c r="Z32" s="336">
        <v>26</v>
      </c>
      <c r="AA32" s="336">
        <v>1</v>
      </c>
      <c r="AB32" s="336">
        <v>24</v>
      </c>
      <c r="AC32" s="336">
        <v>1</v>
      </c>
      <c r="AD32" s="336">
        <v>20</v>
      </c>
      <c r="AE32" s="338">
        <f t="shared" si="19"/>
        <v>6</v>
      </c>
      <c r="AF32" s="338">
        <f t="shared" si="19"/>
        <v>131</v>
      </c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8"/>
      <c r="AT32" s="338"/>
      <c r="AU32" s="338"/>
      <c r="AV32" s="338"/>
      <c r="AW32" s="338"/>
      <c r="AX32" s="338"/>
      <c r="AY32" s="427">
        <f t="shared" si="12"/>
        <v>11</v>
      </c>
      <c r="AZ32" s="427">
        <f t="shared" si="13"/>
        <v>253</v>
      </c>
      <c r="BA32" s="339">
        <f t="shared" si="14"/>
        <v>0</v>
      </c>
      <c r="BB32" s="339">
        <f t="shared" si="15"/>
        <v>0</v>
      </c>
      <c r="BC32" s="340">
        <f t="shared" si="16"/>
        <v>23</v>
      </c>
      <c r="BD32" s="341">
        <f t="shared" si="17"/>
        <v>222.5</v>
      </c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s="1" customFormat="1" ht="15">
      <c r="A33" s="319">
        <v>9</v>
      </c>
      <c r="B33" s="437" t="s">
        <v>190</v>
      </c>
      <c r="C33" s="333"/>
      <c r="D33" s="333"/>
      <c r="E33" s="334"/>
      <c r="F33" s="334"/>
      <c r="G33" s="334"/>
      <c r="H33" s="334"/>
      <c r="I33" s="334"/>
      <c r="J33" s="334"/>
      <c r="K33" s="335">
        <v>2</v>
      </c>
      <c r="L33" s="336">
        <v>40</v>
      </c>
      <c r="M33" s="335">
        <v>1</v>
      </c>
      <c r="N33" s="336">
        <v>28</v>
      </c>
      <c r="O33" s="335">
        <v>2</v>
      </c>
      <c r="P33" s="336">
        <v>37</v>
      </c>
      <c r="Q33" s="335">
        <v>1</v>
      </c>
      <c r="R33" s="336">
        <v>21</v>
      </c>
      <c r="S33" s="337">
        <f t="shared" si="18"/>
        <v>6</v>
      </c>
      <c r="T33" s="338">
        <f t="shared" si="18"/>
        <v>126</v>
      </c>
      <c r="U33" s="335">
        <v>2</v>
      </c>
      <c r="V33" s="336">
        <v>49</v>
      </c>
      <c r="W33" s="335">
        <v>1</v>
      </c>
      <c r="X33" s="336">
        <v>31</v>
      </c>
      <c r="Y33" s="335">
        <v>2</v>
      </c>
      <c r="Z33" s="336">
        <v>51</v>
      </c>
      <c r="AA33" s="336">
        <v>2</v>
      </c>
      <c r="AB33" s="336">
        <v>39</v>
      </c>
      <c r="AC33" s="336">
        <v>1</v>
      </c>
      <c r="AD33" s="336">
        <v>28</v>
      </c>
      <c r="AE33" s="338">
        <f t="shared" si="19"/>
        <v>8</v>
      </c>
      <c r="AF33" s="338">
        <f t="shared" si="19"/>
        <v>198</v>
      </c>
      <c r="AG33" s="336"/>
      <c r="AH33" s="336"/>
      <c r="AI33" s="336"/>
      <c r="AJ33" s="336"/>
      <c r="AK33" s="336"/>
      <c r="AL33" s="336"/>
      <c r="AM33" s="336"/>
      <c r="AN33" s="336"/>
      <c r="AO33" s="336"/>
      <c r="AP33" s="336"/>
      <c r="AQ33" s="336"/>
      <c r="AR33" s="336"/>
      <c r="AS33" s="338"/>
      <c r="AT33" s="338"/>
      <c r="AU33" s="338"/>
      <c r="AV33" s="338"/>
      <c r="AW33" s="338"/>
      <c r="AX33" s="338"/>
      <c r="AY33" s="427">
        <f t="shared" si="12"/>
        <v>14</v>
      </c>
      <c r="AZ33" s="427">
        <f t="shared" si="13"/>
        <v>324</v>
      </c>
      <c r="BA33" s="339">
        <f t="shared" si="14"/>
        <v>0</v>
      </c>
      <c r="BB33" s="339">
        <f t="shared" si="15"/>
        <v>0</v>
      </c>
      <c r="BC33" s="340">
        <f t="shared" si="16"/>
        <v>23.142857142857142</v>
      </c>
      <c r="BD33" s="341">
        <f t="shared" si="17"/>
        <v>292.5</v>
      </c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</row>
    <row r="34" spans="1:78" s="1" customFormat="1" ht="15">
      <c r="A34" s="319">
        <v>10</v>
      </c>
      <c r="B34" s="437" t="s">
        <v>119</v>
      </c>
      <c r="C34" s="333"/>
      <c r="D34" s="333"/>
      <c r="E34" s="334"/>
      <c r="F34" s="334"/>
      <c r="G34" s="334"/>
      <c r="H34" s="334"/>
      <c r="I34" s="334"/>
      <c r="J34" s="334"/>
      <c r="K34" s="335">
        <v>1</v>
      </c>
      <c r="L34" s="336">
        <v>18</v>
      </c>
      <c r="M34" s="335">
        <v>1</v>
      </c>
      <c r="N34" s="336">
        <v>19</v>
      </c>
      <c r="O34" s="335">
        <v>1</v>
      </c>
      <c r="P34" s="336">
        <v>17</v>
      </c>
      <c r="Q34" s="335">
        <v>1</v>
      </c>
      <c r="R34" s="336">
        <v>17</v>
      </c>
      <c r="S34" s="337">
        <f t="shared" si="18"/>
        <v>4</v>
      </c>
      <c r="T34" s="338">
        <f t="shared" si="18"/>
        <v>71</v>
      </c>
      <c r="U34" s="335">
        <v>1</v>
      </c>
      <c r="V34" s="336">
        <v>22</v>
      </c>
      <c r="W34" s="335">
        <v>1</v>
      </c>
      <c r="X34" s="336">
        <v>19</v>
      </c>
      <c r="Y34" s="335">
        <v>1</v>
      </c>
      <c r="Z34" s="336">
        <v>21</v>
      </c>
      <c r="AA34" s="336">
        <v>1</v>
      </c>
      <c r="AB34" s="336">
        <v>16</v>
      </c>
      <c r="AC34" s="336">
        <v>1</v>
      </c>
      <c r="AD34" s="336">
        <v>24</v>
      </c>
      <c r="AE34" s="338">
        <f t="shared" si="19"/>
        <v>5</v>
      </c>
      <c r="AF34" s="338">
        <f t="shared" si="19"/>
        <v>102</v>
      </c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8"/>
      <c r="AT34" s="338"/>
      <c r="AU34" s="338"/>
      <c r="AV34" s="338"/>
      <c r="AW34" s="338"/>
      <c r="AX34" s="338"/>
      <c r="AY34" s="427">
        <f t="shared" si="12"/>
        <v>9</v>
      </c>
      <c r="AZ34" s="427">
        <f t="shared" si="13"/>
        <v>173</v>
      </c>
      <c r="BA34" s="339">
        <f t="shared" si="14"/>
        <v>0</v>
      </c>
      <c r="BB34" s="339">
        <f t="shared" si="15"/>
        <v>0</v>
      </c>
      <c r="BC34" s="340">
        <f t="shared" si="16"/>
        <v>19.22222222222222</v>
      </c>
      <c r="BD34" s="341">
        <f t="shared" si="17"/>
        <v>155.25</v>
      </c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</row>
    <row r="35" spans="1:78" s="1" customFormat="1" ht="15">
      <c r="A35" s="319">
        <v>11</v>
      </c>
      <c r="B35" s="437" t="s">
        <v>123</v>
      </c>
      <c r="C35" s="333"/>
      <c r="D35" s="333"/>
      <c r="E35" s="334"/>
      <c r="F35" s="334"/>
      <c r="G35" s="334"/>
      <c r="H35" s="334"/>
      <c r="I35" s="334"/>
      <c r="J35" s="334"/>
      <c r="K35" s="335">
        <v>1</v>
      </c>
      <c r="L35" s="336">
        <v>23</v>
      </c>
      <c r="M35" s="335">
        <v>1</v>
      </c>
      <c r="N35" s="336">
        <v>18</v>
      </c>
      <c r="O35" s="335">
        <v>1</v>
      </c>
      <c r="P35" s="336">
        <v>21</v>
      </c>
      <c r="Q35" s="335"/>
      <c r="R35" s="336"/>
      <c r="S35" s="337">
        <f t="shared" si="18"/>
        <v>3</v>
      </c>
      <c r="T35" s="338">
        <f t="shared" si="18"/>
        <v>62</v>
      </c>
      <c r="U35" s="335">
        <v>1</v>
      </c>
      <c r="V35" s="336">
        <v>22</v>
      </c>
      <c r="W35" s="335">
        <v>1</v>
      </c>
      <c r="X35" s="336">
        <v>21</v>
      </c>
      <c r="Y35" s="335">
        <v>1</v>
      </c>
      <c r="Z35" s="336">
        <v>19</v>
      </c>
      <c r="AA35" s="336">
        <v>1</v>
      </c>
      <c r="AB35" s="336">
        <v>20</v>
      </c>
      <c r="AC35" s="336">
        <v>1</v>
      </c>
      <c r="AD35" s="336">
        <v>19</v>
      </c>
      <c r="AE35" s="338">
        <f t="shared" si="19"/>
        <v>5</v>
      </c>
      <c r="AF35" s="338">
        <f t="shared" si="19"/>
        <v>101</v>
      </c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8"/>
      <c r="AT35" s="338"/>
      <c r="AU35" s="338"/>
      <c r="AV35" s="338"/>
      <c r="AW35" s="338"/>
      <c r="AX35" s="338"/>
      <c r="AY35" s="427">
        <f t="shared" si="12"/>
        <v>8</v>
      </c>
      <c r="AZ35" s="427">
        <f t="shared" si="13"/>
        <v>163</v>
      </c>
      <c r="BA35" s="339">
        <f t="shared" si="14"/>
        <v>0</v>
      </c>
      <c r="BB35" s="339">
        <f t="shared" si="15"/>
        <v>0</v>
      </c>
      <c r="BC35" s="340">
        <f t="shared" si="16"/>
        <v>20.375</v>
      </c>
      <c r="BD35" s="341">
        <f t="shared" si="17"/>
        <v>147.5</v>
      </c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s="1" customFormat="1" ht="15">
      <c r="A36" s="319">
        <v>12</v>
      </c>
      <c r="B36" s="437" t="s">
        <v>167</v>
      </c>
      <c r="C36" s="333"/>
      <c r="D36" s="333"/>
      <c r="E36" s="334"/>
      <c r="F36" s="334"/>
      <c r="G36" s="334"/>
      <c r="H36" s="334"/>
      <c r="I36" s="334"/>
      <c r="J36" s="334"/>
      <c r="K36" s="335">
        <v>1</v>
      </c>
      <c r="L36" s="336">
        <v>16</v>
      </c>
      <c r="M36" s="335">
        <v>1</v>
      </c>
      <c r="N36" s="336">
        <v>11</v>
      </c>
      <c r="O36" s="335">
        <v>1</v>
      </c>
      <c r="P36" s="336">
        <v>16</v>
      </c>
      <c r="Q36" s="335">
        <v>1</v>
      </c>
      <c r="R36" s="336">
        <v>20</v>
      </c>
      <c r="S36" s="337">
        <f t="shared" si="18"/>
        <v>4</v>
      </c>
      <c r="T36" s="338">
        <f t="shared" si="18"/>
        <v>63</v>
      </c>
      <c r="U36" s="335">
        <v>1</v>
      </c>
      <c r="V36" s="336">
        <v>19</v>
      </c>
      <c r="W36" s="335">
        <v>1</v>
      </c>
      <c r="X36" s="336">
        <v>19</v>
      </c>
      <c r="Y36" s="335">
        <v>1</v>
      </c>
      <c r="Z36" s="336">
        <v>18</v>
      </c>
      <c r="AA36" s="336">
        <v>1</v>
      </c>
      <c r="AB36" s="336">
        <v>20</v>
      </c>
      <c r="AC36" s="336">
        <v>1</v>
      </c>
      <c r="AD36" s="336">
        <v>15</v>
      </c>
      <c r="AE36" s="338">
        <f t="shared" si="19"/>
        <v>5</v>
      </c>
      <c r="AF36" s="338">
        <f t="shared" si="19"/>
        <v>91</v>
      </c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8"/>
      <c r="AT36" s="338"/>
      <c r="AU36" s="338"/>
      <c r="AV36" s="338"/>
      <c r="AW36" s="338"/>
      <c r="AX36" s="338"/>
      <c r="AY36" s="427">
        <f t="shared" si="12"/>
        <v>9</v>
      </c>
      <c r="AZ36" s="427">
        <f t="shared" si="13"/>
        <v>154</v>
      </c>
      <c r="BA36" s="339">
        <f t="shared" si="14"/>
        <v>0</v>
      </c>
      <c r="BB36" s="339">
        <f t="shared" si="15"/>
        <v>0</v>
      </c>
      <c r="BC36" s="340">
        <f t="shared" si="16"/>
        <v>17.11111111111111</v>
      </c>
      <c r="BD36" s="341">
        <f t="shared" si="17"/>
        <v>138.25</v>
      </c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s="1" customFormat="1" ht="15">
      <c r="A37" s="319">
        <v>13</v>
      </c>
      <c r="B37" s="437" t="s">
        <v>168</v>
      </c>
      <c r="C37" s="333"/>
      <c r="D37" s="333"/>
      <c r="E37" s="334"/>
      <c r="F37" s="334"/>
      <c r="G37" s="334"/>
      <c r="H37" s="334"/>
      <c r="I37" s="334"/>
      <c r="J37" s="334"/>
      <c r="K37" s="335">
        <v>1</v>
      </c>
      <c r="L37" s="336">
        <v>17</v>
      </c>
      <c r="M37" s="335"/>
      <c r="N37" s="336"/>
      <c r="O37" s="335">
        <v>1</v>
      </c>
      <c r="P37" s="336">
        <v>20</v>
      </c>
      <c r="Q37" s="335"/>
      <c r="R37" s="336"/>
      <c r="S37" s="337">
        <f t="shared" si="18"/>
        <v>2</v>
      </c>
      <c r="T37" s="338">
        <f t="shared" si="18"/>
        <v>37</v>
      </c>
      <c r="U37" s="335">
        <v>1</v>
      </c>
      <c r="V37" s="336">
        <v>27</v>
      </c>
      <c r="W37" s="335">
        <v>1</v>
      </c>
      <c r="X37" s="336">
        <v>16</v>
      </c>
      <c r="Y37" s="335">
        <v>1</v>
      </c>
      <c r="Z37" s="336">
        <v>17</v>
      </c>
      <c r="AA37" s="336">
        <v>1</v>
      </c>
      <c r="AB37" s="336">
        <v>20</v>
      </c>
      <c r="AC37" s="336">
        <v>1</v>
      </c>
      <c r="AD37" s="336">
        <v>18</v>
      </c>
      <c r="AE37" s="338">
        <f t="shared" si="19"/>
        <v>5</v>
      </c>
      <c r="AF37" s="338">
        <f t="shared" si="19"/>
        <v>98</v>
      </c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8"/>
      <c r="AT37" s="338"/>
      <c r="AU37" s="338"/>
      <c r="AV37" s="338"/>
      <c r="AW37" s="338"/>
      <c r="AX37" s="338"/>
      <c r="AY37" s="427">
        <f t="shared" si="12"/>
        <v>7</v>
      </c>
      <c r="AZ37" s="427">
        <f t="shared" si="13"/>
        <v>135</v>
      </c>
      <c r="BA37" s="339">
        <f t="shared" si="14"/>
        <v>0</v>
      </c>
      <c r="BB37" s="339">
        <f t="shared" si="15"/>
        <v>0</v>
      </c>
      <c r="BC37" s="340">
        <f t="shared" si="16"/>
        <v>19.285714285714285</v>
      </c>
      <c r="BD37" s="341">
        <f t="shared" si="17"/>
        <v>125.75</v>
      </c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</row>
    <row r="38" spans="1:78" s="1" customFormat="1" ht="15">
      <c r="A38" s="319">
        <v>14</v>
      </c>
      <c r="B38" s="437" t="s">
        <v>125</v>
      </c>
      <c r="C38" s="333"/>
      <c r="D38" s="333"/>
      <c r="E38" s="334"/>
      <c r="F38" s="334"/>
      <c r="G38" s="334"/>
      <c r="H38" s="334"/>
      <c r="I38" s="334"/>
      <c r="J38" s="334"/>
      <c r="K38" s="335">
        <v>1</v>
      </c>
      <c r="L38" s="336">
        <v>28</v>
      </c>
      <c r="M38" s="335">
        <v>1</v>
      </c>
      <c r="N38" s="336">
        <v>20</v>
      </c>
      <c r="O38" s="335">
        <v>1</v>
      </c>
      <c r="P38" s="336">
        <v>23</v>
      </c>
      <c r="Q38" s="335">
        <v>1</v>
      </c>
      <c r="R38" s="336">
        <v>24</v>
      </c>
      <c r="S38" s="337">
        <f t="shared" si="18"/>
        <v>4</v>
      </c>
      <c r="T38" s="338">
        <f t="shared" si="18"/>
        <v>95</v>
      </c>
      <c r="U38" s="335">
        <v>1</v>
      </c>
      <c r="V38" s="336">
        <v>19</v>
      </c>
      <c r="W38" s="335">
        <v>1</v>
      </c>
      <c r="X38" s="336">
        <v>21</v>
      </c>
      <c r="Y38" s="335">
        <v>1</v>
      </c>
      <c r="Z38" s="336">
        <v>17</v>
      </c>
      <c r="AA38" s="336">
        <v>1</v>
      </c>
      <c r="AB38" s="336">
        <v>20</v>
      </c>
      <c r="AC38" s="336">
        <v>1</v>
      </c>
      <c r="AD38" s="336">
        <v>21</v>
      </c>
      <c r="AE38" s="338">
        <f t="shared" si="19"/>
        <v>5</v>
      </c>
      <c r="AF38" s="338">
        <f t="shared" si="19"/>
        <v>98</v>
      </c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8"/>
      <c r="AT38" s="338"/>
      <c r="AU38" s="338"/>
      <c r="AV38" s="338"/>
      <c r="AW38" s="338"/>
      <c r="AX38" s="338"/>
      <c r="AY38" s="427">
        <f t="shared" si="12"/>
        <v>9</v>
      </c>
      <c r="AZ38" s="427">
        <f t="shared" si="13"/>
        <v>193</v>
      </c>
      <c r="BA38" s="339">
        <f t="shared" si="14"/>
        <v>0</v>
      </c>
      <c r="BB38" s="339">
        <f t="shared" si="15"/>
        <v>0</v>
      </c>
      <c r="BC38" s="340">
        <f t="shared" si="16"/>
        <v>21.444444444444443</v>
      </c>
      <c r="BD38" s="341">
        <f t="shared" si="17"/>
        <v>169.25</v>
      </c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</row>
    <row r="39" spans="1:78" s="1" customFormat="1" ht="15">
      <c r="A39" s="319">
        <v>15</v>
      </c>
      <c r="B39" s="437" t="s">
        <v>126</v>
      </c>
      <c r="C39" s="333"/>
      <c r="D39" s="333"/>
      <c r="E39" s="334"/>
      <c r="F39" s="334"/>
      <c r="G39" s="334"/>
      <c r="H39" s="334"/>
      <c r="I39" s="334"/>
      <c r="J39" s="334"/>
      <c r="K39" s="335">
        <v>1</v>
      </c>
      <c r="L39" s="336">
        <v>21</v>
      </c>
      <c r="M39" s="335">
        <v>0</v>
      </c>
      <c r="N39" s="336">
        <v>0</v>
      </c>
      <c r="O39" s="335">
        <v>1</v>
      </c>
      <c r="P39" s="336">
        <v>17</v>
      </c>
      <c r="Q39" s="335">
        <v>1</v>
      </c>
      <c r="R39" s="336">
        <v>19</v>
      </c>
      <c r="S39" s="337">
        <f t="shared" si="18"/>
        <v>3</v>
      </c>
      <c r="T39" s="338">
        <f t="shared" si="18"/>
        <v>57</v>
      </c>
      <c r="U39" s="335">
        <v>1</v>
      </c>
      <c r="V39" s="336">
        <v>23</v>
      </c>
      <c r="W39" s="335">
        <v>1</v>
      </c>
      <c r="X39" s="336">
        <v>22</v>
      </c>
      <c r="Y39" s="335">
        <v>1</v>
      </c>
      <c r="Z39" s="336">
        <v>21</v>
      </c>
      <c r="AA39" s="336">
        <v>1</v>
      </c>
      <c r="AB39" s="336">
        <v>19</v>
      </c>
      <c r="AC39" s="336">
        <v>1</v>
      </c>
      <c r="AD39" s="336">
        <v>22</v>
      </c>
      <c r="AE39" s="338">
        <f t="shared" si="19"/>
        <v>5</v>
      </c>
      <c r="AF39" s="338">
        <f t="shared" si="19"/>
        <v>107</v>
      </c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8"/>
      <c r="AT39" s="338"/>
      <c r="AU39" s="338"/>
      <c r="AV39" s="338"/>
      <c r="AW39" s="338"/>
      <c r="AX39" s="338"/>
      <c r="AY39" s="427">
        <f t="shared" si="12"/>
        <v>8</v>
      </c>
      <c r="AZ39" s="427">
        <f t="shared" si="13"/>
        <v>164</v>
      </c>
      <c r="BA39" s="339">
        <f t="shared" si="14"/>
        <v>0</v>
      </c>
      <c r="BB39" s="339">
        <f t="shared" si="15"/>
        <v>0</v>
      </c>
      <c r="BC39" s="340">
        <f t="shared" si="16"/>
        <v>20.5</v>
      </c>
      <c r="BD39" s="341">
        <f t="shared" si="17"/>
        <v>149.75</v>
      </c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</row>
    <row r="40" spans="1:78" s="1" customFormat="1" ht="16.5" customHeight="1">
      <c r="A40" s="319">
        <v>16</v>
      </c>
      <c r="B40" s="437" t="s">
        <v>169</v>
      </c>
      <c r="C40" s="333"/>
      <c r="D40" s="333"/>
      <c r="E40" s="334"/>
      <c r="F40" s="334"/>
      <c r="G40" s="334"/>
      <c r="H40" s="334"/>
      <c r="I40" s="334"/>
      <c r="J40" s="334"/>
      <c r="K40" s="335">
        <v>1</v>
      </c>
      <c r="L40" s="336">
        <v>27</v>
      </c>
      <c r="M40" s="335">
        <v>1</v>
      </c>
      <c r="N40" s="336">
        <v>23</v>
      </c>
      <c r="O40" s="335">
        <v>1</v>
      </c>
      <c r="P40" s="336">
        <v>29</v>
      </c>
      <c r="Q40" s="335">
        <v>1</v>
      </c>
      <c r="R40" s="336">
        <v>29</v>
      </c>
      <c r="S40" s="337">
        <f t="shared" si="18"/>
        <v>4</v>
      </c>
      <c r="T40" s="338">
        <f t="shared" si="18"/>
        <v>108</v>
      </c>
      <c r="U40" s="335">
        <v>1</v>
      </c>
      <c r="V40" s="336">
        <v>23</v>
      </c>
      <c r="W40" s="335">
        <v>2</v>
      </c>
      <c r="X40" s="336">
        <v>36</v>
      </c>
      <c r="Y40" s="335">
        <v>1</v>
      </c>
      <c r="Z40" s="336">
        <v>21</v>
      </c>
      <c r="AA40" s="336">
        <v>2</v>
      </c>
      <c r="AB40" s="336">
        <v>38</v>
      </c>
      <c r="AC40" s="336">
        <v>1</v>
      </c>
      <c r="AD40" s="336">
        <v>18</v>
      </c>
      <c r="AE40" s="338">
        <f t="shared" si="19"/>
        <v>7</v>
      </c>
      <c r="AF40" s="338">
        <f t="shared" si="19"/>
        <v>136</v>
      </c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8"/>
      <c r="AT40" s="338"/>
      <c r="AU40" s="338"/>
      <c r="AV40" s="338"/>
      <c r="AW40" s="338"/>
      <c r="AX40" s="338"/>
      <c r="AY40" s="427">
        <f t="shared" si="12"/>
        <v>11</v>
      </c>
      <c r="AZ40" s="427">
        <f t="shared" si="13"/>
        <v>244</v>
      </c>
      <c r="BA40" s="339">
        <f t="shared" si="14"/>
        <v>0</v>
      </c>
      <c r="BB40" s="339">
        <f t="shared" si="15"/>
        <v>0</v>
      </c>
      <c r="BC40" s="340">
        <f t="shared" si="16"/>
        <v>22.181818181818183</v>
      </c>
      <c r="BD40" s="341">
        <f t="shared" si="17"/>
        <v>217</v>
      </c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</row>
    <row r="41" spans="1:78" s="1" customFormat="1" ht="15">
      <c r="A41" s="319">
        <v>17</v>
      </c>
      <c r="B41" s="437" t="s">
        <v>129</v>
      </c>
      <c r="C41" s="333"/>
      <c r="D41" s="333"/>
      <c r="E41" s="334"/>
      <c r="F41" s="334"/>
      <c r="G41" s="334"/>
      <c r="H41" s="334"/>
      <c r="I41" s="334"/>
      <c r="J41" s="334"/>
      <c r="K41" s="335">
        <v>1</v>
      </c>
      <c r="L41" s="336">
        <v>23</v>
      </c>
      <c r="M41" s="335">
        <v>2</v>
      </c>
      <c r="N41" s="336">
        <v>50</v>
      </c>
      <c r="O41" s="335">
        <v>1</v>
      </c>
      <c r="P41" s="336">
        <v>26</v>
      </c>
      <c r="Q41" s="335">
        <v>1</v>
      </c>
      <c r="R41" s="336">
        <v>31</v>
      </c>
      <c r="S41" s="337">
        <f t="shared" si="18"/>
        <v>5</v>
      </c>
      <c r="T41" s="338">
        <f t="shared" si="18"/>
        <v>130</v>
      </c>
      <c r="U41" s="335">
        <v>1</v>
      </c>
      <c r="V41" s="336">
        <v>26</v>
      </c>
      <c r="W41" s="335">
        <v>1</v>
      </c>
      <c r="X41" s="336">
        <v>29</v>
      </c>
      <c r="Y41" s="335">
        <v>1</v>
      </c>
      <c r="Z41" s="336">
        <v>32</v>
      </c>
      <c r="AA41" s="336">
        <v>1</v>
      </c>
      <c r="AB41" s="336">
        <v>25</v>
      </c>
      <c r="AC41" s="336">
        <v>2</v>
      </c>
      <c r="AD41" s="336">
        <v>35</v>
      </c>
      <c r="AE41" s="338">
        <f t="shared" si="19"/>
        <v>6</v>
      </c>
      <c r="AF41" s="338">
        <f t="shared" si="19"/>
        <v>147</v>
      </c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8"/>
      <c r="AT41" s="338"/>
      <c r="AU41" s="338"/>
      <c r="AV41" s="338"/>
      <c r="AW41" s="338"/>
      <c r="AX41" s="338"/>
      <c r="AY41" s="427">
        <f t="shared" si="12"/>
        <v>11</v>
      </c>
      <c r="AZ41" s="427">
        <f t="shared" si="13"/>
        <v>277</v>
      </c>
      <c r="BA41" s="339">
        <f t="shared" si="14"/>
        <v>0</v>
      </c>
      <c r="BB41" s="339">
        <f t="shared" si="15"/>
        <v>0</v>
      </c>
      <c r="BC41" s="340">
        <f t="shared" si="16"/>
        <v>25.181818181818183</v>
      </c>
      <c r="BD41" s="341">
        <f t="shared" si="17"/>
        <v>244.5</v>
      </c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</row>
    <row r="42" spans="1:78" s="1" customFormat="1" ht="27.75" customHeight="1">
      <c r="A42" s="319">
        <v>18</v>
      </c>
      <c r="B42" s="437" t="s">
        <v>191</v>
      </c>
      <c r="C42" s="367">
        <v>1</v>
      </c>
      <c r="D42" s="367">
        <v>20</v>
      </c>
      <c r="E42" s="334"/>
      <c r="F42" s="334"/>
      <c r="G42" s="334"/>
      <c r="H42" s="334"/>
      <c r="I42" s="334"/>
      <c r="J42" s="334"/>
      <c r="K42" s="335">
        <v>1</v>
      </c>
      <c r="L42" s="336">
        <v>16</v>
      </c>
      <c r="M42" s="335">
        <v>1</v>
      </c>
      <c r="N42" s="336">
        <v>20</v>
      </c>
      <c r="O42" s="335">
        <v>1</v>
      </c>
      <c r="P42" s="336">
        <v>17</v>
      </c>
      <c r="Q42" s="335">
        <v>2</v>
      </c>
      <c r="R42" s="336">
        <v>31</v>
      </c>
      <c r="S42" s="337">
        <f t="shared" si="18"/>
        <v>5</v>
      </c>
      <c r="T42" s="338">
        <f t="shared" si="18"/>
        <v>84</v>
      </c>
      <c r="U42" s="335">
        <v>1</v>
      </c>
      <c r="V42" s="336">
        <v>13</v>
      </c>
      <c r="W42" s="335">
        <v>1</v>
      </c>
      <c r="X42" s="336">
        <v>15</v>
      </c>
      <c r="Y42" s="335">
        <v>1</v>
      </c>
      <c r="Z42" s="336">
        <v>13</v>
      </c>
      <c r="AA42" s="336">
        <v>1</v>
      </c>
      <c r="AB42" s="336">
        <v>17</v>
      </c>
      <c r="AC42" s="336">
        <v>1</v>
      </c>
      <c r="AD42" s="336">
        <v>18</v>
      </c>
      <c r="AE42" s="338">
        <f t="shared" si="19"/>
        <v>5</v>
      </c>
      <c r="AF42" s="338">
        <f t="shared" si="19"/>
        <v>76</v>
      </c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8"/>
      <c r="AT42" s="338"/>
      <c r="AU42" s="338"/>
      <c r="AV42" s="338"/>
      <c r="AW42" s="338"/>
      <c r="AX42" s="338"/>
      <c r="AY42" s="427">
        <f t="shared" si="12"/>
        <v>10</v>
      </c>
      <c r="AZ42" s="427">
        <f t="shared" si="13"/>
        <v>160</v>
      </c>
      <c r="BA42" s="339">
        <f t="shared" si="14"/>
        <v>1</v>
      </c>
      <c r="BB42" s="339">
        <f t="shared" si="15"/>
        <v>20</v>
      </c>
      <c r="BC42" s="340">
        <f t="shared" si="16"/>
        <v>16</v>
      </c>
      <c r="BD42" s="341">
        <f t="shared" si="17"/>
        <v>139</v>
      </c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</row>
    <row r="43" spans="1:78" s="1" customFormat="1" ht="15">
      <c r="A43" s="319">
        <v>19</v>
      </c>
      <c r="B43" s="438" t="s">
        <v>170</v>
      </c>
      <c r="C43" s="333"/>
      <c r="D43" s="333"/>
      <c r="E43" s="334"/>
      <c r="F43" s="334"/>
      <c r="G43" s="334"/>
      <c r="H43" s="334"/>
      <c r="I43" s="334"/>
      <c r="J43" s="334"/>
      <c r="K43" s="335">
        <v>1</v>
      </c>
      <c r="L43" s="336">
        <v>15</v>
      </c>
      <c r="M43" s="335">
        <v>1</v>
      </c>
      <c r="N43" s="336">
        <v>17</v>
      </c>
      <c r="O43" s="335">
        <v>1</v>
      </c>
      <c r="P43" s="336">
        <v>22</v>
      </c>
      <c r="Q43" s="335">
        <v>1</v>
      </c>
      <c r="R43" s="336">
        <v>23</v>
      </c>
      <c r="S43" s="337">
        <f t="shared" si="18"/>
        <v>4</v>
      </c>
      <c r="T43" s="338">
        <f t="shared" si="18"/>
        <v>77</v>
      </c>
      <c r="U43" s="335">
        <v>1</v>
      </c>
      <c r="V43" s="336">
        <v>27</v>
      </c>
      <c r="W43" s="335">
        <v>1</v>
      </c>
      <c r="X43" s="336">
        <v>20</v>
      </c>
      <c r="Y43" s="335">
        <v>1</v>
      </c>
      <c r="Z43" s="336">
        <v>18</v>
      </c>
      <c r="AA43" s="336">
        <v>1</v>
      </c>
      <c r="AB43" s="336">
        <v>23</v>
      </c>
      <c r="AC43" s="336">
        <v>1</v>
      </c>
      <c r="AD43" s="336">
        <v>22</v>
      </c>
      <c r="AE43" s="338">
        <f t="shared" si="19"/>
        <v>5</v>
      </c>
      <c r="AF43" s="338">
        <f t="shared" si="19"/>
        <v>110</v>
      </c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8"/>
      <c r="AT43" s="338"/>
      <c r="AU43" s="338"/>
      <c r="AV43" s="338"/>
      <c r="AW43" s="338"/>
      <c r="AX43" s="338"/>
      <c r="AY43" s="427">
        <f t="shared" si="12"/>
        <v>9</v>
      </c>
      <c r="AZ43" s="427">
        <f t="shared" si="13"/>
        <v>187</v>
      </c>
      <c r="BA43" s="339">
        <f t="shared" si="14"/>
        <v>0</v>
      </c>
      <c r="BB43" s="339">
        <f t="shared" si="15"/>
        <v>0</v>
      </c>
      <c r="BC43" s="340">
        <f t="shared" si="16"/>
        <v>20.77777777777778</v>
      </c>
      <c r="BD43" s="341">
        <f t="shared" si="17"/>
        <v>167.75</v>
      </c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</row>
    <row r="44" spans="1:78" s="1" customFormat="1" ht="15">
      <c r="A44" s="319">
        <v>20</v>
      </c>
      <c r="B44" s="437" t="s">
        <v>171</v>
      </c>
      <c r="C44" s="333"/>
      <c r="D44" s="333"/>
      <c r="E44" s="334"/>
      <c r="F44" s="334"/>
      <c r="G44" s="334"/>
      <c r="H44" s="334"/>
      <c r="I44" s="334"/>
      <c r="J44" s="334"/>
      <c r="K44" s="335"/>
      <c r="L44" s="336"/>
      <c r="M44" s="335"/>
      <c r="N44" s="336"/>
      <c r="O44" s="335"/>
      <c r="P44" s="336"/>
      <c r="Q44" s="335"/>
      <c r="R44" s="336"/>
      <c r="S44" s="337">
        <f t="shared" si="18"/>
        <v>0</v>
      </c>
      <c r="T44" s="338">
        <f t="shared" si="18"/>
        <v>0</v>
      </c>
      <c r="U44" s="335">
        <v>2</v>
      </c>
      <c r="V44" s="336">
        <v>48</v>
      </c>
      <c r="W44" s="335">
        <v>3</v>
      </c>
      <c r="X44" s="336">
        <v>72</v>
      </c>
      <c r="Y44" s="335">
        <v>2</v>
      </c>
      <c r="Z44" s="336">
        <v>47</v>
      </c>
      <c r="AA44" s="336">
        <v>3</v>
      </c>
      <c r="AB44" s="336">
        <v>73</v>
      </c>
      <c r="AC44" s="336">
        <v>3</v>
      </c>
      <c r="AD44" s="336">
        <v>61</v>
      </c>
      <c r="AE44" s="338">
        <f t="shared" si="19"/>
        <v>13</v>
      </c>
      <c r="AF44" s="338">
        <f t="shared" si="19"/>
        <v>301</v>
      </c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8"/>
      <c r="AT44" s="338"/>
      <c r="AU44" s="338"/>
      <c r="AV44" s="338"/>
      <c r="AW44" s="338"/>
      <c r="AX44" s="338"/>
      <c r="AY44" s="427">
        <f t="shared" si="12"/>
        <v>13</v>
      </c>
      <c r="AZ44" s="427">
        <f t="shared" si="13"/>
        <v>301</v>
      </c>
      <c r="BA44" s="339">
        <f t="shared" si="14"/>
        <v>0</v>
      </c>
      <c r="BB44" s="339">
        <f t="shared" si="15"/>
        <v>0</v>
      </c>
      <c r="BC44" s="340">
        <f t="shared" si="16"/>
        <v>23.153846153846153</v>
      </c>
      <c r="BD44" s="341">
        <f t="shared" si="17"/>
        <v>301</v>
      </c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</row>
    <row r="45" spans="1:78" s="1" customFormat="1" ht="15">
      <c r="A45" s="319">
        <v>21</v>
      </c>
      <c r="B45" s="437" t="s">
        <v>130</v>
      </c>
      <c r="C45" s="333"/>
      <c r="D45" s="333"/>
      <c r="E45" s="334"/>
      <c r="F45" s="334"/>
      <c r="G45" s="334"/>
      <c r="H45" s="334"/>
      <c r="I45" s="334"/>
      <c r="J45" s="334"/>
      <c r="K45" s="335">
        <v>1</v>
      </c>
      <c r="L45" s="336">
        <v>17</v>
      </c>
      <c r="M45" s="335">
        <v>1</v>
      </c>
      <c r="N45" s="336">
        <v>16</v>
      </c>
      <c r="O45" s="335">
        <v>1</v>
      </c>
      <c r="P45" s="336">
        <v>22</v>
      </c>
      <c r="Q45" s="335">
        <v>1</v>
      </c>
      <c r="R45" s="336">
        <v>12</v>
      </c>
      <c r="S45" s="337">
        <f t="shared" si="18"/>
        <v>4</v>
      </c>
      <c r="T45" s="338">
        <f t="shared" si="18"/>
        <v>67</v>
      </c>
      <c r="U45" s="335">
        <v>1</v>
      </c>
      <c r="V45" s="336">
        <v>19</v>
      </c>
      <c r="W45" s="335">
        <v>1</v>
      </c>
      <c r="X45" s="336">
        <v>18</v>
      </c>
      <c r="Y45" s="335">
        <v>1</v>
      </c>
      <c r="Z45" s="336">
        <v>19</v>
      </c>
      <c r="AA45" s="336">
        <v>1</v>
      </c>
      <c r="AB45" s="336">
        <v>22</v>
      </c>
      <c r="AC45" s="336">
        <v>1</v>
      </c>
      <c r="AD45" s="336">
        <v>20</v>
      </c>
      <c r="AE45" s="338">
        <f t="shared" si="19"/>
        <v>5</v>
      </c>
      <c r="AF45" s="338">
        <f t="shared" si="19"/>
        <v>98</v>
      </c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8"/>
      <c r="AT45" s="338"/>
      <c r="AU45" s="338"/>
      <c r="AV45" s="338"/>
      <c r="AW45" s="338"/>
      <c r="AX45" s="338"/>
      <c r="AY45" s="427">
        <f t="shared" si="12"/>
        <v>9</v>
      </c>
      <c r="AZ45" s="427">
        <f t="shared" si="13"/>
        <v>165</v>
      </c>
      <c r="BA45" s="339">
        <f t="shared" si="14"/>
        <v>0</v>
      </c>
      <c r="BB45" s="339">
        <f t="shared" si="15"/>
        <v>0</v>
      </c>
      <c r="BC45" s="340">
        <f t="shared" si="16"/>
        <v>18.333333333333332</v>
      </c>
      <c r="BD45" s="341">
        <f t="shared" si="17"/>
        <v>148.25</v>
      </c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</row>
    <row r="46" spans="1:78" s="1" customFormat="1" ht="15">
      <c r="A46" s="319">
        <v>22</v>
      </c>
      <c r="B46" s="437" t="s">
        <v>133</v>
      </c>
      <c r="C46" s="333"/>
      <c r="D46" s="333"/>
      <c r="E46" s="334"/>
      <c r="F46" s="334"/>
      <c r="G46" s="334"/>
      <c r="H46" s="334"/>
      <c r="I46" s="334"/>
      <c r="J46" s="334"/>
      <c r="K46" s="335">
        <v>1</v>
      </c>
      <c r="L46" s="336">
        <v>24</v>
      </c>
      <c r="M46" s="335">
        <v>1</v>
      </c>
      <c r="N46" s="336">
        <v>17</v>
      </c>
      <c r="O46" s="335">
        <v>2</v>
      </c>
      <c r="P46" s="336">
        <v>34</v>
      </c>
      <c r="Q46" s="335">
        <v>0</v>
      </c>
      <c r="R46" s="336">
        <v>0</v>
      </c>
      <c r="S46" s="337">
        <f t="shared" si="18"/>
        <v>4</v>
      </c>
      <c r="T46" s="338">
        <f t="shared" si="18"/>
        <v>75</v>
      </c>
      <c r="U46" s="335">
        <v>2</v>
      </c>
      <c r="V46" s="336">
        <v>36</v>
      </c>
      <c r="W46" s="335">
        <v>1</v>
      </c>
      <c r="X46" s="336">
        <v>19</v>
      </c>
      <c r="Y46" s="335">
        <v>1</v>
      </c>
      <c r="Z46" s="336">
        <v>23</v>
      </c>
      <c r="AA46" s="336">
        <v>1</v>
      </c>
      <c r="AB46" s="336">
        <v>28</v>
      </c>
      <c r="AC46" s="336">
        <v>1</v>
      </c>
      <c r="AD46" s="336">
        <v>31</v>
      </c>
      <c r="AE46" s="338">
        <f t="shared" si="19"/>
        <v>6</v>
      </c>
      <c r="AF46" s="338">
        <f t="shared" si="19"/>
        <v>137</v>
      </c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8"/>
      <c r="AT46" s="338"/>
      <c r="AU46" s="338"/>
      <c r="AV46" s="338"/>
      <c r="AW46" s="338"/>
      <c r="AX46" s="338"/>
      <c r="AY46" s="427">
        <f t="shared" si="12"/>
        <v>10</v>
      </c>
      <c r="AZ46" s="427">
        <f t="shared" si="13"/>
        <v>212</v>
      </c>
      <c r="BA46" s="339">
        <f t="shared" si="14"/>
        <v>0</v>
      </c>
      <c r="BB46" s="339">
        <f t="shared" si="15"/>
        <v>0</v>
      </c>
      <c r="BC46" s="340">
        <f t="shared" si="16"/>
        <v>21.2</v>
      </c>
      <c r="BD46" s="341">
        <f t="shared" si="17"/>
        <v>193.25</v>
      </c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</row>
    <row r="47" spans="1:56" ht="15">
      <c r="A47" s="319">
        <v>23</v>
      </c>
      <c r="B47" s="437" t="s">
        <v>172</v>
      </c>
      <c r="C47" s="333"/>
      <c r="D47" s="333"/>
      <c r="E47" s="334"/>
      <c r="F47" s="334"/>
      <c r="G47" s="334"/>
      <c r="H47" s="334"/>
      <c r="I47" s="334"/>
      <c r="J47" s="334"/>
      <c r="K47" s="335">
        <v>1</v>
      </c>
      <c r="L47" s="336">
        <v>21</v>
      </c>
      <c r="M47" s="335">
        <v>0</v>
      </c>
      <c r="N47" s="336">
        <v>0</v>
      </c>
      <c r="O47" s="335">
        <v>1</v>
      </c>
      <c r="P47" s="336">
        <v>24</v>
      </c>
      <c r="Q47" s="335">
        <v>1</v>
      </c>
      <c r="R47" s="336">
        <v>17</v>
      </c>
      <c r="S47" s="337">
        <f t="shared" si="18"/>
        <v>3</v>
      </c>
      <c r="T47" s="338">
        <f t="shared" si="18"/>
        <v>62</v>
      </c>
      <c r="U47" s="335">
        <v>1</v>
      </c>
      <c r="V47" s="336">
        <v>18</v>
      </c>
      <c r="W47" s="335">
        <v>1</v>
      </c>
      <c r="X47" s="336">
        <v>16</v>
      </c>
      <c r="Y47" s="335">
        <v>1</v>
      </c>
      <c r="Z47" s="336">
        <v>16</v>
      </c>
      <c r="AA47" s="336">
        <v>1</v>
      </c>
      <c r="AB47" s="336">
        <v>16</v>
      </c>
      <c r="AC47" s="336">
        <v>1</v>
      </c>
      <c r="AD47" s="336">
        <v>18</v>
      </c>
      <c r="AE47" s="338">
        <f t="shared" si="19"/>
        <v>5</v>
      </c>
      <c r="AF47" s="338">
        <f t="shared" si="19"/>
        <v>84</v>
      </c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8"/>
      <c r="AT47" s="338"/>
      <c r="AU47" s="338"/>
      <c r="AV47" s="338"/>
      <c r="AW47" s="338"/>
      <c r="AX47" s="338"/>
      <c r="AY47" s="427">
        <f t="shared" si="12"/>
        <v>8</v>
      </c>
      <c r="AZ47" s="427">
        <f t="shared" si="13"/>
        <v>146</v>
      </c>
      <c r="BA47" s="339">
        <f t="shared" si="14"/>
        <v>0</v>
      </c>
      <c r="BB47" s="339">
        <f t="shared" si="15"/>
        <v>0</v>
      </c>
      <c r="BC47" s="340">
        <f t="shared" si="16"/>
        <v>18.25</v>
      </c>
      <c r="BD47" s="341">
        <f t="shared" si="17"/>
        <v>130.5</v>
      </c>
    </row>
    <row r="48" spans="1:56" ht="15">
      <c r="A48" s="319">
        <v>24</v>
      </c>
      <c r="B48" s="437" t="s">
        <v>134</v>
      </c>
      <c r="C48" s="368"/>
      <c r="D48" s="368"/>
      <c r="E48" s="369"/>
      <c r="F48" s="369"/>
      <c r="G48" s="369"/>
      <c r="H48" s="369"/>
      <c r="I48" s="369"/>
      <c r="J48" s="369"/>
      <c r="K48" s="370">
        <v>0</v>
      </c>
      <c r="L48" s="370">
        <v>0</v>
      </c>
      <c r="M48" s="370">
        <v>1</v>
      </c>
      <c r="N48" s="370">
        <v>20</v>
      </c>
      <c r="O48" s="370">
        <v>0</v>
      </c>
      <c r="P48" s="370">
        <v>0</v>
      </c>
      <c r="Q48" s="370">
        <v>1</v>
      </c>
      <c r="R48" s="369">
        <v>17</v>
      </c>
      <c r="S48" s="337">
        <f t="shared" si="18"/>
        <v>2</v>
      </c>
      <c r="T48" s="338">
        <f t="shared" si="18"/>
        <v>37</v>
      </c>
      <c r="U48" s="369">
        <v>1</v>
      </c>
      <c r="V48" s="369">
        <v>20</v>
      </c>
      <c r="W48" s="369">
        <v>1</v>
      </c>
      <c r="X48" s="369">
        <v>15</v>
      </c>
      <c r="Y48" s="369">
        <v>1</v>
      </c>
      <c r="Z48" s="369">
        <v>9</v>
      </c>
      <c r="AA48" s="369">
        <v>1</v>
      </c>
      <c r="AB48" s="369">
        <v>13</v>
      </c>
      <c r="AC48" s="369">
        <v>1</v>
      </c>
      <c r="AD48" s="369">
        <v>16</v>
      </c>
      <c r="AE48" s="338">
        <f t="shared" si="19"/>
        <v>5</v>
      </c>
      <c r="AF48" s="338">
        <f t="shared" si="19"/>
        <v>73</v>
      </c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38"/>
      <c r="AT48" s="338"/>
      <c r="AU48" s="338"/>
      <c r="AV48" s="338"/>
      <c r="AW48" s="338"/>
      <c r="AX48" s="338"/>
      <c r="AY48" s="427">
        <f t="shared" si="12"/>
        <v>7</v>
      </c>
      <c r="AZ48" s="427">
        <f t="shared" si="13"/>
        <v>110</v>
      </c>
      <c r="BA48" s="339">
        <f t="shared" si="14"/>
        <v>0</v>
      </c>
      <c r="BB48" s="339">
        <f t="shared" si="15"/>
        <v>0</v>
      </c>
      <c r="BC48" s="340">
        <f t="shared" si="16"/>
        <v>15.714285714285714</v>
      </c>
      <c r="BD48" s="341">
        <f t="shared" si="17"/>
        <v>100.75</v>
      </c>
    </row>
    <row r="49" spans="1:56" ht="15">
      <c r="A49" s="319">
        <v>25</v>
      </c>
      <c r="B49" s="437" t="s">
        <v>173</v>
      </c>
      <c r="C49" s="336"/>
      <c r="D49" s="336"/>
      <c r="E49" s="336"/>
      <c r="F49" s="336"/>
      <c r="G49" s="336"/>
      <c r="H49" s="336"/>
      <c r="I49" s="336"/>
      <c r="J49" s="336"/>
      <c r="K49" s="335">
        <v>1</v>
      </c>
      <c r="L49" s="336">
        <v>25</v>
      </c>
      <c r="M49" s="335">
        <v>0</v>
      </c>
      <c r="N49" s="336">
        <v>0</v>
      </c>
      <c r="O49" s="335">
        <v>1</v>
      </c>
      <c r="P49" s="336">
        <v>22</v>
      </c>
      <c r="Q49" s="335">
        <v>1</v>
      </c>
      <c r="R49" s="336">
        <v>21</v>
      </c>
      <c r="S49" s="337">
        <f t="shared" si="18"/>
        <v>3</v>
      </c>
      <c r="T49" s="338">
        <f t="shared" si="18"/>
        <v>68</v>
      </c>
      <c r="U49" s="335">
        <v>0</v>
      </c>
      <c r="V49" s="336">
        <v>0</v>
      </c>
      <c r="W49" s="335">
        <v>1</v>
      </c>
      <c r="X49" s="336">
        <v>14</v>
      </c>
      <c r="Y49" s="335">
        <v>1</v>
      </c>
      <c r="Z49" s="336">
        <v>14</v>
      </c>
      <c r="AA49" s="336">
        <v>1</v>
      </c>
      <c r="AB49" s="336">
        <v>15</v>
      </c>
      <c r="AC49" s="336">
        <v>1</v>
      </c>
      <c r="AD49" s="336">
        <v>19</v>
      </c>
      <c r="AE49" s="338">
        <f t="shared" si="19"/>
        <v>4</v>
      </c>
      <c r="AF49" s="338">
        <f t="shared" si="19"/>
        <v>62</v>
      </c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8"/>
      <c r="AT49" s="338"/>
      <c r="AU49" s="338"/>
      <c r="AV49" s="338"/>
      <c r="AW49" s="338"/>
      <c r="AX49" s="338"/>
      <c r="AY49" s="427">
        <f t="shared" si="12"/>
        <v>7</v>
      </c>
      <c r="AZ49" s="427">
        <f t="shared" si="13"/>
        <v>130</v>
      </c>
      <c r="BA49" s="339">
        <f t="shared" si="14"/>
        <v>0</v>
      </c>
      <c r="BB49" s="339">
        <f t="shared" si="15"/>
        <v>0</v>
      </c>
      <c r="BC49" s="340">
        <f t="shared" si="16"/>
        <v>18.571428571428573</v>
      </c>
      <c r="BD49" s="341">
        <f t="shared" si="17"/>
        <v>113</v>
      </c>
    </row>
    <row r="50" spans="1:78" s="1" customFormat="1" ht="14.25" customHeight="1">
      <c r="A50" s="319">
        <v>26</v>
      </c>
      <c r="B50" s="437" t="s">
        <v>174</v>
      </c>
      <c r="C50" s="371"/>
      <c r="D50" s="371"/>
      <c r="E50" s="372"/>
      <c r="F50" s="372"/>
      <c r="G50" s="372"/>
      <c r="H50" s="372"/>
      <c r="I50" s="372"/>
      <c r="J50" s="372"/>
      <c r="K50" s="335">
        <v>1</v>
      </c>
      <c r="L50" s="336">
        <v>15</v>
      </c>
      <c r="M50" s="335">
        <v>0</v>
      </c>
      <c r="N50" s="336">
        <v>0</v>
      </c>
      <c r="O50" s="335">
        <v>1</v>
      </c>
      <c r="P50" s="336">
        <v>19</v>
      </c>
      <c r="Q50" s="335">
        <v>1</v>
      </c>
      <c r="R50" s="336">
        <v>16</v>
      </c>
      <c r="S50" s="337">
        <f t="shared" si="18"/>
        <v>3</v>
      </c>
      <c r="T50" s="338">
        <f t="shared" si="18"/>
        <v>50</v>
      </c>
      <c r="U50" s="335">
        <v>0</v>
      </c>
      <c r="V50" s="336">
        <v>0</v>
      </c>
      <c r="W50" s="335">
        <v>1</v>
      </c>
      <c r="X50" s="336">
        <v>14</v>
      </c>
      <c r="Y50" s="335">
        <v>1</v>
      </c>
      <c r="Z50" s="336">
        <v>16</v>
      </c>
      <c r="AA50" s="336">
        <v>1</v>
      </c>
      <c r="AB50" s="336">
        <v>9</v>
      </c>
      <c r="AC50" s="336">
        <v>1</v>
      </c>
      <c r="AD50" s="336">
        <v>14</v>
      </c>
      <c r="AE50" s="338">
        <f t="shared" si="19"/>
        <v>4</v>
      </c>
      <c r="AF50" s="338">
        <f t="shared" si="19"/>
        <v>53</v>
      </c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38"/>
      <c r="AT50" s="338"/>
      <c r="AU50" s="338"/>
      <c r="AV50" s="338"/>
      <c r="AW50" s="338"/>
      <c r="AX50" s="338"/>
      <c r="AY50" s="427">
        <f t="shared" si="12"/>
        <v>7</v>
      </c>
      <c r="AZ50" s="427">
        <f t="shared" si="13"/>
        <v>103</v>
      </c>
      <c r="BA50" s="339">
        <f t="shared" si="14"/>
        <v>0</v>
      </c>
      <c r="BB50" s="339">
        <f t="shared" si="15"/>
        <v>0</v>
      </c>
      <c r="BC50" s="340">
        <f t="shared" si="16"/>
        <v>14.714285714285714</v>
      </c>
      <c r="BD50" s="341">
        <f t="shared" si="17"/>
        <v>90.5</v>
      </c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</row>
    <row r="51" spans="1:78" s="1" customFormat="1" ht="13.5" customHeight="1">
      <c r="A51" s="319">
        <v>27</v>
      </c>
      <c r="B51" s="437" t="s">
        <v>137</v>
      </c>
      <c r="C51" s="333"/>
      <c r="D51" s="333"/>
      <c r="E51" s="334"/>
      <c r="F51" s="334"/>
      <c r="G51" s="334"/>
      <c r="H51" s="334"/>
      <c r="I51" s="334"/>
      <c r="J51" s="334"/>
      <c r="K51" s="335">
        <v>0</v>
      </c>
      <c r="L51" s="336">
        <v>0</v>
      </c>
      <c r="M51" s="335">
        <v>1</v>
      </c>
      <c r="N51" s="336">
        <v>14</v>
      </c>
      <c r="O51" s="335">
        <v>0</v>
      </c>
      <c r="P51" s="336">
        <v>0</v>
      </c>
      <c r="Q51" s="335">
        <v>1</v>
      </c>
      <c r="R51" s="336">
        <v>19</v>
      </c>
      <c r="S51" s="337">
        <f t="shared" si="18"/>
        <v>2</v>
      </c>
      <c r="T51" s="338">
        <f t="shared" si="18"/>
        <v>33</v>
      </c>
      <c r="U51" s="335">
        <v>1</v>
      </c>
      <c r="V51" s="336">
        <v>22</v>
      </c>
      <c r="W51" s="335">
        <v>1</v>
      </c>
      <c r="X51" s="336">
        <v>18</v>
      </c>
      <c r="Y51" s="335">
        <v>1</v>
      </c>
      <c r="Z51" s="336">
        <v>18</v>
      </c>
      <c r="AA51" s="336">
        <v>1</v>
      </c>
      <c r="AB51" s="336">
        <v>13</v>
      </c>
      <c r="AC51" s="336">
        <v>1</v>
      </c>
      <c r="AD51" s="336">
        <v>23</v>
      </c>
      <c r="AE51" s="338">
        <f t="shared" si="19"/>
        <v>5</v>
      </c>
      <c r="AF51" s="338">
        <f t="shared" si="19"/>
        <v>94</v>
      </c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8"/>
      <c r="AT51" s="338"/>
      <c r="AU51" s="338"/>
      <c r="AV51" s="338"/>
      <c r="AW51" s="338"/>
      <c r="AX51" s="338"/>
      <c r="AY51" s="427">
        <f t="shared" si="12"/>
        <v>7</v>
      </c>
      <c r="AZ51" s="427">
        <f t="shared" si="13"/>
        <v>127</v>
      </c>
      <c r="BA51" s="339">
        <f t="shared" si="14"/>
        <v>0</v>
      </c>
      <c r="BB51" s="339">
        <f t="shared" si="15"/>
        <v>0</v>
      </c>
      <c r="BC51" s="340">
        <f t="shared" si="16"/>
        <v>18.142857142857142</v>
      </c>
      <c r="BD51" s="341">
        <f t="shared" si="17"/>
        <v>118.75</v>
      </c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</row>
    <row r="52" spans="1:78" s="1" customFormat="1" ht="12.75" customHeight="1">
      <c r="A52" s="319">
        <v>28</v>
      </c>
      <c r="B52" s="437" t="s">
        <v>139</v>
      </c>
      <c r="C52" s="333"/>
      <c r="D52" s="333"/>
      <c r="E52" s="334"/>
      <c r="F52" s="334"/>
      <c r="G52" s="334"/>
      <c r="H52" s="334"/>
      <c r="I52" s="334"/>
      <c r="J52" s="334"/>
      <c r="K52" s="335">
        <v>1</v>
      </c>
      <c r="L52" s="336">
        <v>21</v>
      </c>
      <c r="M52" s="335">
        <v>1</v>
      </c>
      <c r="N52" s="336">
        <v>21</v>
      </c>
      <c r="O52" s="335">
        <v>1</v>
      </c>
      <c r="P52" s="336">
        <v>18</v>
      </c>
      <c r="Q52" s="335">
        <v>1</v>
      </c>
      <c r="R52" s="336">
        <v>30</v>
      </c>
      <c r="S52" s="337">
        <f t="shared" si="18"/>
        <v>4</v>
      </c>
      <c r="T52" s="338">
        <f t="shared" si="18"/>
        <v>90</v>
      </c>
      <c r="U52" s="335">
        <v>1</v>
      </c>
      <c r="V52" s="336">
        <v>17</v>
      </c>
      <c r="W52" s="335">
        <v>1</v>
      </c>
      <c r="X52" s="336">
        <v>23</v>
      </c>
      <c r="Y52" s="335">
        <v>1</v>
      </c>
      <c r="Z52" s="336">
        <v>27</v>
      </c>
      <c r="AA52" s="336">
        <v>1</v>
      </c>
      <c r="AB52" s="336">
        <v>19</v>
      </c>
      <c r="AC52" s="336">
        <v>1</v>
      </c>
      <c r="AD52" s="336">
        <v>22</v>
      </c>
      <c r="AE52" s="338">
        <f t="shared" si="19"/>
        <v>5</v>
      </c>
      <c r="AF52" s="338">
        <f t="shared" si="19"/>
        <v>108</v>
      </c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8"/>
      <c r="AT52" s="338"/>
      <c r="AU52" s="338"/>
      <c r="AV52" s="338"/>
      <c r="AW52" s="338"/>
      <c r="AX52" s="338"/>
      <c r="AY52" s="427">
        <f t="shared" si="12"/>
        <v>9</v>
      </c>
      <c r="AZ52" s="427">
        <f t="shared" si="13"/>
        <v>198</v>
      </c>
      <c r="BA52" s="339">
        <f t="shared" si="14"/>
        <v>0</v>
      </c>
      <c r="BB52" s="339">
        <f t="shared" si="15"/>
        <v>0</v>
      </c>
      <c r="BC52" s="340">
        <f t="shared" si="16"/>
        <v>22</v>
      </c>
      <c r="BD52" s="341">
        <f t="shared" si="17"/>
        <v>175.5</v>
      </c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</row>
    <row r="53" spans="1:78" s="1" customFormat="1" ht="15.75" customHeight="1">
      <c r="A53" s="319">
        <v>29</v>
      </c>
      <c r="B53" s="439" t="s">
        <v>175</v>
      </c>
      <c r="C53" s="333"/>
      <c r="D53" s="333"/>
      <c r="E53" s="334"/>
      <c r="F53" s="334"/>
      <c r="G53" s="334"/>
      <c r="H53" s="334"/>
      <c r="I53" s="334"/>
      <c r="J53" s="334"/>
      <c r="K53" s="335">
        <v>1</v>
      </c>
      <c r="L53" s="336">
        <v>12</v>
      </c>
      <c r="M53" s="335"/>
      <c r="N53" s="336">
        <v>11</v>
      </c>
      <c r="O53" s="335">
        <v>1</v>
      </c>
      <c r="P53" s="336">
        <v>18</v>
      </c>
      <c r="Q53" s="335">
        <v>1</v>
      </c>
      <c r="R53" s="336">
        <v>9</v>
      </c>
      <c r="S53" s="337">
        <f>K53+M53+O53+Q53</f>
        <v>3</v>
      </c>
      <c r="T53" s="338">
        <v>50</v>
      </c>
      <c r="U53" s="335">
        <v>1</v>
      </c>
      <c r="V53" s="336">
        <v>12</v>
      </c>
      <c r="W53" s="335">
        <v>1</v>
      </c>
      <c r="X53" s="336">
        <v>12</v>
      </c>
      <c r="Y53" s="335">
        <v>1</v>
      </c>
      <c r="Z53" s="336">
        <v>10</v>
      </c>
      <c r="AA53" s="336">
        <v>1</v>
      </c>
      <c r="AB53" s="336">
        <v>12</v>
      </c>
      <c r="AC53" s="336">
        <v>1</v>
      </c>
      <c r="AD53" s="336">
        <v>19</v>
      </c>
      <c r="AE53" s="338">
        <f t="shared" si="19"/>
        <v>5</v>
      </c>
      <c r="AF53" s="338">
        <f t="shared" si="19"/>
        <v>65</v>
      </c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8"/>
      <c r="AT53" s="338"/>
      <c r="AU53" s="338"/>
      <c r="AV53" s="338"/>
      <c r="AW53" s="338"/>
      <c r="AX53" s="338"/>
      <c r="AY53" s="427">
        <f t="shared" si="12"/>
        <v>8</v>
      </c>
      <c r="AZ53" s="427">
        <f t="shared" si="13"/>
        <v>115</v>
      </c>
      <c r="BA53" s="339">
        <f t="shared" si="14"/>
        <v>0</v>
      </c>
      <c r="BB53" s="339">
        <f t="shared" si="15"/>
        <v>0</v>
      </c>
      <c r="BC53" s="340">
        <f t="shared" si="16"/>
        <v>14.375</v>
      </c>
      <c r="BD53" s="341">
        <f t="shared" si="17"/>
        <v>102.5</v>
      </c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</row>
    <row r="54" spans="1:78" s="1" customFormat="1" ht="15">
      <c r="A54" s="319">
        <v>30</v>
      </c>
      <c r="B54" s="440" t="s">
        <v>142</v>
      </c>
      <c r="C54" s="333"/>
      <c r="D54" s="333"/>
      <c r="E54" s="334"/>
      <c r="F54" s="334"/>
      <c r="G54" s="334"/>
      <c r="H54" s="334"/>
      <c r="I54" s="334"/>
      <c r="J54" s="334"/>
      <c r="K54" s="335">
        <v>0</v>
      </c>
      <c r="L54" s="336">
        <v>0</v>
      </c>
      <c r="M54" s="335">
        <v>1</v>
      </c>
      <c r="N54" s="336">
        <v>12</v>
      </c>
      <c r="O54" s="335">
        <v>1</v>
      </c>
      <c r="P54" s="336">
        <v>15</v>
      </c>
      <c r="Q54" s="335">
        <v>0</v>
      </c>
      <c r="R54" s="336">
        <v>0</v>
      </c>
      <c r="S54" s="337">
        <f t="shared" si="18"/>
        <v>2</v>
      </c>
      <c r="T54" s="338">
        <f t="shared" si="18"/>
        <v>27</v>
      </c>
      <c r="U54" s="335">
        <v>1</v>
      </c>
      <c r="V54" s="336">
        <v>13</v>
      </c>
      <c r="W54" s="335">
        <v>1</v>
      </c>
      <c r="X54" s="336">
        <v>12</v>
      </c>
      <c r="Y54" s="335">
        <v>1</v>
      </c>
      <c r="Z54" s="336">
        <v>11</v>
      </c>
      <c r="AA54" s="336">
        <v>0</v>
      </c>
      <c r="AB54" s="336">
        <v>0</v>
      </c>
      <c r="AC54" s="336">
        <v>1</v>
      </c>
      <c r="AD54" s="336">
        <v>13</v>
      </c>
      <c r="AE54" s="338">
        <f t="shared" si="19"/>
        <v>4</v>
      </c>
      <c r="AF54" s="338">
        <f t="shared" si="19"/>
        <v>49</v>
      </c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8"/>
      <c r="AT54" s="338"/>
      <c r="AU54" s="338"/>
      <c r="AV54" s="338"/>
      <c r="AW54" s="338"/>
      <c r="AX54" s="338"/>
      <c r="AY54" s="427">
        <f t="shared" si="12"/>
        <v>6</v>
      </c>
      <c r="AZ54" s="427">
        <f t="shared" si="13"/>
        <v>76</v>
      </c>
      <c r="BA54" s="339">
        <f t="shared" si="14"/>
        <v>0</v>
      </c>
      <c r="BB54" s="339">
        <f t="shared" si="15"/>
        <v>0</v>
      </c>
      <c r="BC54" s="340">
        <f t="shared" si="16"/>
        <v>12.666666666666666</v>
      </c>
      <c r="BD54" s="341">
        <f t="shared" si="17"/>
        <v>69.25</v>
      </c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</row>
    <row r="55" spans="1:78" s="1" customFormat="1" ht="15">
      <c r="A55" s="319">
        <v>31</v>
      </c>
      <c r="B55" s="437" t="s">
        <v>143</v>
      </c>
      <c r="C55" s="333"/>
      <c r="D55" s="333"/>
      <c r="E55" s="334"/>
      <c r="F55" s="334"/>
      <c r="G55" s="334"/>
      <c r="H55" s="334"/>
      <c r="I55" s="334"/>
      <c r="J55" s="334"/>
      <c r="K55" s="335">
        <v>1</v>
      </c>
      <c r="L55" s="336">
        <v>16</v>
      </c>
      <c r="M55" s="335">
        <v>1</v>
      </c>
      <c r="N55" s="336">
        <v>16</v>
      </c>
      <c r="O55" s="335">
        <v>1</v>
      </c>
      <c r="P55" s="336">
        <v>10</v>
      </c>
      <c r="Q55" s="335">
        <v>1</v>
      </c>
      <c r="R55" s="336">
        <v>22</v>
      </c>
      <c r="S55" s="337">
        <f t="shared" si="18"/>
        <v>4</v>
      </c>
      <c r="T55" s="338">
        <f t="shared" si="18"/>
        <v>64</v>
      </c>
      <c r="U55" s="335">
        <v>1</v>
      </c>
      <c r="V55" s="336">
        <v>19</v>
      </c>
      <c r="W55" s="335">
        <v>1</v>
      </c>
      <c r="X55" s="336">
        <v>16</v>
      </c>
      <c r="Y55" s="335">
        <v>1</v>
      </c>
      <c r="Z55" s="336">
        <v>20</v>
      </c>
      <c r="AA55" s="336">
        <v>1</v>
      </c>
      <c r="AB55" s="336">
        <v>20</v>
      </c>
      <c r="AC55" s="336">
        <v>1</v>
      </c>
      <c r="AD55" s="336">
        <v>16</v>
      </c>
      <c r="AE55" s="338">
        <f t="shared" si="19"/>
        <v>5</v>
      </c>
      <c r="AF55" s="338">
        <f t="shared" si="19"/>
        <v>91</v>
      </c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8"/>
      <c r="AT55" s="338"/>
      <c r="AU55" s="338"/>
      <c r="AV55" s="338"/>
      <c r="AW55" s="338"/>
      <c r="AX55" s="338"/>
      <c r="AY55" s="427">
        <f t="shared" si="12"/>
        <v>9</v>
      </c>
      <c r="AZ55" s="427">
        <f t="shared" si="13"/>
        <v>155</v>
      </c>
      <c r="BA55" s="339">
        <f t="shared" si="14"/>
        <v>0</v>
      </c>
      <c r="BB55" s="339">
        <f t="shared" si="15"/>
        <v>0</v>
      </c>
      <c r="BC55" s="340">
        <f t="shared" si="16"/>
        <v>17.22222222222222</v>
      </c>
      <c r="BD55" s="341">
        <f t="shared" si="17"/>
        <v>139</v>
      </c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</row>
    <row r="56" spans="1:78" s="1" customFormat="1" ht="15">
      <c r="A56" s="374">
        <v>31</v>
      </c>
      <c r="B56" s="441" t="s">
        <v>176</v>
      </c>
      <c r="C56" s="359">
        <f>SUM(C25:C55)</f>
        <v>1</v>
      </c>
      <c r="D56" s="359">
        <f aca="true" t="shared" si="20" ref="D56:BB56">SUM(D25:D55)</f>
        <v>20</v>
      </c>
      <c r="E56" s="359">
        <f t="shared" si="20"/>
        <v>0</v>
      </c>
      <c r="F56" s="359">
        <f t="shared" si="20"/>
        <v>0</v>
      </c>
      <c r="G56" s="359">
        <f t="shared" si="20"/>
        <v>0</v>
      </c>
      <c r="H56" s="359">
        <f t="shared" si="20"/>
        <v>0</v>
      </c>
      <c r="I56" s="359">
        <f t="shared" si="20"/>
        <v>0</v>
      </c>
      <c r="J56" s="359">
        <f t="shared" si="20"/>
        <v>0</v>
      </c>
      <c r="K56" s="359">
        <f t="shared" si="20"/>
        <v>29</v>
      </c>
      <c r="L56" s="359">
        <f t="shared" si="20"/>
        <v>596</v>
      </c>
      <c r="M56" s="359">
        <f t="shared" si="20"/>
        <v>26</v>
      </c>
      <c r="N56" s="359">
        <f t="shared" si="20"/>
        <v>537</v>
      </c>
      <c r="O56" s="359">
        <f t="shared" si="20"/>
        <v>30</v>
      </c>
      <c r="P56" s="359">
        <f t="shared" si="20"/>
        <v>614</v>
      </c>
      <c r="Q56" s="359">
        <f t="shared" si="20"/>
        <v>28</v>
      </c>
      <c r="R56" s="359">
        <f t="shared" si="20"/>
        <v>593</v>
      </c>
      <c r="S56" s="359">
        <f t="shared" si="20"/>
        <v>113</v>
      </c>
      <c r="T56" s="359">
        <f t="shared" si="20"/>
        <v>2340</v>
      </c>
      <c r="U56" s="359">
        <f t="shared" si="20"/>
        <v>33</v>
      </c>
      <c r="V56" s="359">
        <f t="shared" si="20"/>
        <v>691</v>
      </c>
      <c r="W56" s="359">
        <f t="shared" si="20"/>
        <v>36</v>
      </c>
      <c r="X56" s="359">
        <f t="shared" si="20"/>
        <v>724</v>
      </c>
      <c r="Y56" s="359">
        <f t="shared" si="20"/>
        <v>33</v>
      </c>
      <c r="Z56" s="359">
        <f t="shared" si="20"/>
        <v>650</v>
      </c>
      <c r="AA56" s="359">
        <f t="shared" si="20"/>
        <v>38</v>
      </c>
      <c r="AB56" s="359">
        <f t="shared" si="20"/>
        <v>741</v>
      </c>
      <c r="AC56" s="359">
        <f t="shared" si="20"/>
        <v>36</v>
      </c>
      <c r="AD56" s="359">
        <f t="shared" si="20"/>
        <v>708</v>
      </c>
      <c r="AE56" s="359">
        <f t="shared" si="20"/>
        <v>176</v>
      </c>
      <c r="AF56" s="359">
        <f>SUM(AF25:AF55)</f>
        <v>3514</v>
      </c>
      <c r="AG56" s="359">
        <f t="shared" si="20"/>
        <v>0</v>
      </c>
      <c r="AH56" s="359">
        <f t="shared" si="20"/>
        <v>0</v>
      </c>
      <c r="AI56" s="359">
        <f t="shared" si="20"/>
        <v>0</v>
      </c>
      <c r="AJ56" s="359">
        <f t="shared" si="20"/>
        <v>0</v>
      </c>
      <c r="AK56" s="359">
        <f t="shared" si="20"/>
        <v>0</v>
      </c>
      <c r="AL56" s="359">
        <f t="shared" si="20"/>
        <v>0</v>
      </c>
      <c r="AM56" s="359">
        <f t="shared" si="20"/>
        <v>0</v>
      </c>
      <c r="AN56" s="359">
        <f t="shared" si="20"/>
        <v>0</v>
      </c>
      <c r="AO56" s="359">
        <f t="shared" si="20"/>
        <v>0</v>
      </c>
      <c r="AP56" s="359">
        <f t="shared" si="20"/>
        <v>0</v>
      </c>
      <c r="AQ56" s="359">
        <f t="shared" si="20"/>
        <v>0</v>
      </c>
      <c r="AR56" s="359">
        <f t="shared" si="20"/>
        <v>0</v>
      </c>
      <c r="AS56" s="359">
        <f t="shared" si="20"/>
        <v>0</v>
      </c>
      <c r="AT56" s="359">
        <f t="shared" si="20"/>
        <v>0</v>
      </c>
      <c r="AU56" s="359">
        <f t="shared" si="20"/>
        <v>0</v>
      </c>
      <c r="AV56" s="359">
        <f t="shared" si="20"/>
        <v>0</v>
      </c>
      <c r="AW56" s="359">
        <f t="shared" si="20"/>
        <v>0</v>
      </c>
      <c r="AX56" s="359">
        <f t="shared" si="20"/>
        <v>0</v>
      </c>
      <c r="AY56" s="359">
        <f>SUM(AY25:AY55)</f>
        <v>289</v>
      </c>
      <c r="AZ56" s="359">
        <f t="shared" si="20"/>
        <v>5854</v>
      </c>
      <c r="BA56" s="359">
        <f t="shared" si="20"/>
        <v>1</v>
      </c>
      <c r="BB56" s="359">
        <f t="shared" si="20"/>
        <v>20</v>
      </c>
      <c r="BC56" s="360">
        <f t="shared" si="16"/>
        <v>20.2560553633218</v>
      </c>
      <c r="BD56" s="361">
        <f t="shared" si="17"/>
        <v>5269</v>
      </c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</row>
    <row r="57" spans="1:78" s="1" customFormat="1" ht="15.75" customHeight="1">
      <c r="A57" s="319"/>
      <c r="B57" s="431"/>
      <c r="C57" s="333"/>
      <c r="D57" s="333"/>
      <c r="E57" s="334"/>
      <c r="F57" s="334"/>
      <c r="G57" s="334"/>
      <c r="H57" s="334"/>
      <c r="I57" s="334"/>
      <c r="J57" s="334"/>
      <c r="K57" s="335"/>
      <c r="L57" s="336"/>
      <c r="M57" s="335"/>
      <c r="N57" s="336"/>
      <c r="O57" s="335"/>
      <c r="P57" s="336"/>
      <c r="Q57" s="335"/>
      <c r="R57" s="336"/>
      <c r="S57" s="362" t="s">
        <v>177</v>
      </c>
      <c r="T57" s="338"/>
      <c r="U57" s="335"/>
      <c r="V57" s="336"/>
      <c r="W57" s="335"/>
      <c r="X57" s="336"/>
      <c r="Y57" s="335"/>
      <c r="Z57" s="336"/>
      <c r="AA57" s="336"/>
      <c r="AB57" s="336"/>
      <c r="AC57" s="336"/>
      <c r="AD57" s="336"/>
      <c r="AE57" s="338"/>
      <c r="AF57" s="338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8"/>
      <c r="AT57" s="338"/>
      <c r="AU57" s="338"/>
      <c r="AV57" s="338"/>
      <c r="AW57" s="338"/>
      <c r="AX57" s="338"/>
      <c r="AY57" s="427"/>
      <c r="AZ57" s="427"/>
      <c r="BA57" s="339"/>
      <c r="BB57" s="339"/>
      <c r="BC57" s="340"/>
      <c r="BD57" s="341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1:78" s="1" customFormat="1" ht="14.25" customHeight="1">
      <c r="A58" s="319">
        <v>1</v>
      </c>
      <c r="B58" s="437" t="s">
        <v>178</v>
      </c>
      <c r="C58" s="367">
        <v>1</v>
      </c>
      <c r="D58" s="367">
        <v>20</v>
      </c>
      <c r="E58" s="339">
        <v>1</v>
      </c>
      <c r="F58" s="339">
        <v>20</v>
      </c>
      <c r="G58" s="339">
        <v>1</v>
      </c>
      <c r="H58" s="339">
        <v>20</v>
      </c>
      <c r="I58" s="339">
        <v>1</v>
      </c>
      <c r="J58" s="339">
        <v>21</v>
      </c>
      <c r="K58" s="335">
        <v>1</v>
      </c>
      <c r="L58" s="336">
        <v>23</v>
      </c>
      <c r="M58" s="335">
        <v>1</v>
      </c>
      <c r="N58" s="336">
        <v>18</v>
      </c>
      <c r="O58" s="335">
        <v>1</v>
      </c>
      <c r="P58" s="336">
        <v>21</v>
      </c>
      <c r="Q58" s="335">
        <v>1</v>
      </c>
      <c r="R58" s="336">
        <v>21</v>
      </c>
      <c r="S58" s="337">
        <f>K58+M58+O58+Q58</f>
        <v>4</v>
      </c>
      <c r="T58" s="337">
        <f>L58+N58+P58+R58</f>
        <v>83</v>
      </c>
      <c r="U58" s="335">
        <v>1</v>
      </c>
      <c r="V58" s="336">
        <v>19</v>
      </c>
      <c r="W58" s="335">
        <v>1</v>
      </c>
      <c r="X58" s="336">
        <v>21</v>
      </c>
      <c r="Y58" s="335">
        <v>1</v>
      </c>
      <c r="Z58" s="336">
        <v>14</v>
      </c>
      <c r="AA58" s="336">
        <v>1</v>
      </c>
      <c r="AB58" s="336">
        <v>21</v>
      </c>
      <c r="AC58" s="336">
        <v>1</v>
      </c>
      <c r="AD58" s="336">
        <v>31</v>
      </c>
      <c r="AE58" s="338">
        <f>U58+W58+Y58+AA58+AC58</f>
        <v>5</v>
      </c>
      <c r="AF58" s="338">
        <f>V58+X58+Z58+AB58+AD58</f>
        <v>106</v>
      </c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8"/>
      <c r="AT58" s="338"/>
      <c r="AU58" s="338"/>
      <c r="AV58" s="338"/>
      <c r="AW58" s="338"/>
      <c r="AX58" s="338"/>
      <c r="AY58" s="427">
        <f aca="true" t="shared" si="21" ref="AY58:AY64">S58+AE58+AS58+AT58</f>
        <v>9</v>
      </c>
      <c r="AZ58" s="427">
        <f aca="true" t="shared" si="22" ref="AZ58:AZ64">T58+AF58+AU58+AV58</f>
        <v>189</v>
      </c>
      <c r="BA58" s="339">
        <f aca="true" t="shared" si="23" ref="BA58:BB64">C58+E58+G58+I58</f>
        <v>4</v>
      </c>
      <c r="BB58" s="339">
        <f t="shared" si="23"/>
        <v>81</v>
      </c>
      <c r="BC58" s="340">
        <f t="shared" si="16"/>
        <v>21</v>
      </c>
      <c r="BD58" s="341">
        <f t="shared" si="17"/>
        <v>168.25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</row>
    <row r="59" spans="1:78" s="1" customFormat="1" ht="15">
      <c r="A59" s="375">
        <v>2</v>
      </c>
      <c r="B59" s="432" t="s">
        <v>179</v>
      </c>
      <c r="C59" s="376">
        <f>C61+C60</f>
        <v>1</v>
      </c>
      <c r="D59" s="376">
        <f aca="true" t="shared" si="24" ref="D59:J59">D61+D60</f>
        <v>16</v>
      </c>
      <c r="E59" s="376">
        <f t="shared" si="24"/>
        <v>0</v>
      </c>
      <c r="F59" s="376">
        <f t="shared" si="24"/>
        <v>0</v>
      </c>
      <c r="G59" s="376">
        <f t="shared" si="24"/>
        <v>1</v>
      </c>
      <c r="H59" s="376">
        <f t="shared" si="24"/>
        <v>16</v>
      </c>
      <c r="I59" s="376">
        <f t="shared" si="24"/>
        <v>0</v>
      </c>
      <c r="J59" s="376">
        <f t="shared" si="24"/>
        <v>0</v>
      </c>
      <c r="K59" s="344">
        <f>K60+K61</f>
        <v>1</v>
      </c>
      <c r="L59" s="344">
        <f aca="true" t="shared" si="25" ref="L59:AD59">L60+L61</f>
        <v>17</v>
      </c>
      <c r="M59" s="344">
        <f t="shared" si="25"/>
        <v>1</v>
      </c>
      <c r="N59" s="344">
        <f t="shared" si="25"/>
        <v>27</v>
      </c>
      <c r="O59" s="344">
        <f t="shared" si="25"/>
        <v>0</v>
      </c>
      <c r="P59" s="344">
        <f t="shared" si="25"/>
        <v>0</v>
      </c>
      <c r="Q59" s="344">
        <f t="shared" si="25"/>
        <v>1</v>
      </c>
      <c r="R59" s="344">
        <f t="shared" si="25"/>
        <v>19</v>
      </c>
      <c r="S59" s="337">
        <f aca="true" t="shared" si="26" ref="S59:T64">K59+M59+O59+Q59</f>
        <v>3</v>
      </c>
      <c r="T59" s="337">
        <f t="shared" si="26"/>
        <v>63</v>
      </c>
      <c r="U59" s="344">
        <f t="shared" si="25"/>
        <v>1</v>
      </c>
      <c r="V59" s="344">
        <f t="shared" si="25"/>
        <v>21</v>
      </c>
      <c r="W59" s="344">
        <f t="shared" si="25"/>
        <v>1</v>
      </c>
      <c r="X59" s="344">
        <f t="shared" si="25"/>
        <v>8</v>
      </c>
      <c r="Y59" s="344">
        <f t="shared" si="25"/>
        <v>1</v>
      </c>
      <c r="Z59" s="344">
        <f t="shared" si="25"/>
        <v>17</v>
      </c>
      <c r="AA59" s="344">
        <f t="shared" si="25"/>
        <v>1</v>
      </c>
      <c r="AB59" s="344">
        <f t="shared" si="25"/>
        <v>8</v>
      </c>
      <c r="AC59" s="344">
        <f t="shared" si="25"/>
        <v>1</v>
      </c>
      <c r="AD59" s="344">
        <f t="shared" si="25"/>
        <v>21</v>
      </c>
      <c r="AE59" s="338">
        <f aca="true" t="shared" si="27" ref="AE59:AF64">U59+W59+Y59+AA59+AC59</f>
        <v>5</v>
      </c>
      <c r="AF59" s="338">
        <f t="shared" si="27"/>
        <v>75</v>
      </c>
      <c r="AG59" s="355"/>
      <c r="AH59" s="355"/>
      <c r="AI59" s="355"/>
      <c r="AJ59" s="355"/>
      <c r="AK59" s="355"/>
      <c r="AL59" s="355"/>
      <c r="AM59" s="355"/>
      <c r="AN59" s="355"/>
      <c r="AO59" s="355"/>
      <c r="AP59" s="355"/>
      <c r="AQ59" s="355"/>
      <c r="AR59" s="355"/>
      <c r="AS59" s="338"/>
      <c r="AT59" s="338"/>
      <c r="AU59" s="338"/>
      <c r="AV59" s="338"/>
      <c r="AW59" s="338"/>
      <c r="AX59" s="338"/>
      <c r="AY59" s="427">
        <f t="shared" si="21"/>
        <v>8</v>
      </c>
      <c r="AZ59" s="427">
        <f t="shared" si="22"/>
        <v>138</v>
      </c>
      <c r="BA59" s="339">
        <f t="shared" si="23"/>
        <v>2</v>
      </c>
      <c r="BB59" s="339">
        <f t="shared" si="23"/>
        <v>32</v>
      </c>
      <c r="BC59" s="340">
        <f t="shared" si="16"/>
        <v>17.25</v>
      </c>
      <c r="BD59" s="341">
        <f t="shared" si="17"/>
        <v>122.25</v>
      </c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</row>
    <row r="60" spans="1:78" s="1" customFormat="1" ht="15">
      <c r="A60" s="377"/>
      <c r="B60" s="442" t="s">
        <v>70</v>
      </c>
      <c r="C60" s="378">
        <v>1</v>
      </c>
      <c r="D60" s="378">
        <v>16</v>
      </c>
      <c r="E60" s="379">
        <v>0</v>
      </c>
      <c r="F60" s="379">
        <v>0</v>
      </c>
      <c r="G60" s="379">
        <v>0</v>
      </c>
      <c r="H60" s="379">
        <v>0</v>
      </c>
      <c r="I60" s="379">
        <v>0</v>
      </c>
      <c r="J60" s="379">
        <v>0</v>
      </c>
      <c r="K60" s="350">
        <v>1</v>
      </c>
      <c r="L60" s="350">
        <v>17</v>
      </c>
      <c r="M60" s="350">
        <v>0</v>
      </c>
      <c r="N60" s="350">
        <v>0</v>
      </c>
      <c r="O60" s="350">
        <v>0</v>
      </c>
      <c r="P60" s="350">
        <v>0</v>
      </c>
      <c r="Q60" s="350">
        <v>1</v>
      </c>
      <c r="R60" s="350">
        <v>19</v>
      </c>
      <c r="S60" s="337">
        <f t="shared" si="26"/>
        <v>2</v>
      </c>
      <c r="T60" s="337">
        <f t="shared" si="26"/>
        <v>36</v>
      </c>
      <c r="U60" s="350">
        <v>0</v>
      </c>
      <c r="V60" s="350">
        <v>0</v>
      </c>
      <c r="W60" s="350">
        <v>1</v>
      </c>
      <c r="X60" s="350">
        <v>8</v>
      </c>
      <c r="Y60" s="350">
        <v>0</v>
      </c>
      <c r="Z60" s="350">
        <v>0</v>
      </c>
      <c r="AA60" s="350">
        <v>1</v>
      </c>
      <c r="AB60" s="350">
        <v>8</v>
      </c>
      <c r="AC60" s="350">
        <v>0</v>
      </c>
      <c r="AD60" s="350">
        <v>0</v>
      </c>
      <c r="AE60" s="338">
        <f t="shared" si="27"/>
        <v>2</v>
      </c>
      <c r="AF60" s="338">
        <f t="shared" si="27"/>
        <v>16</v>
      </c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38"/>
      <c r="AT60" s="338"/>
      <c r="AU60" s="338"/>
      <c r="AV60" s="338"/>
      <c r="AW60" s="338"/>
      <c r="AX60" s="338"/>
      <c r="AY60" s="427">
        <f t="shared" si="21"/>
        <v>4</v>
      </c>
      <c r="AZ60" s="427">
        <f t="shared" si="22"/>
        <v>52</v>
      </c>
      <c r="BA60" s="339">
        <f t="shared" si="23"/>
        <v>1</v>
      </c>
      <c r="BB60" s="339">
        <f t="shared" si="23"/>
        <v>16</v>
      </c>
      <c r="BC60" s="340">
        <f t="shared" si="16"/>
        <v>13</v>
      </c>
      <c r="BD60" s="341">
        <f t="shared" si="17"/>
        <v>43</v>
      </c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s="1" customFormat="1" ht="15">
      <c r="A61" s="377"/>
      <c r="B61" s="443" t="s">
        <v>71</v>
      </c>
      <c r="C61" s="379">
        <v>0</v>
      </c>
      <c r="D61" s="379">
        <v>0</v>
      </c>
      <c r="E61" s="379">
        <v>0</v>
      </c>
      <c r="F61" s="379">
        <v>0</v>
      </c>
      <c r="G61" s="379">
        <v>1</v>
      </c>
      <c r="H61" s="379">
        <v>16</v>
      </c>
      <c r="I61" s="379">
        <v>0</v>
      </c>
      <c r="J61" s="379">
        <v>0</v>
      </c>
      <c r="K61" s="350">
        <v>0</v>
      </c>
      <c r="L61" s="350">
        <v>0</v>
      </c>
      <c r="M61" s="350">
        <v>1</v>
      </c>
      <c r="N61" s="350">
        <v>27</v>
      </c>
      <c r="O61" s="350">
        <v>0</v>
      </c>
      <c r="P61" s="350">
        <v>0</v>
      </c>
      <c r="Q61" s="350">
        <v>0</v>
      </c>
      <c r="R61" s="350">
        <v>0</v>
      </c>
      <c r="S61" s="337">
        <f t="shared" si="26"/>
        <v>1</v>
      </c>
      <c r="T61" s="337">
        <f t="shared" si="26"/>
        <v>27</v>
      </c>
      <c r="U61" s="350">
        <v>1</v>
      </c>
      <c r="V61" s="350">
        <v>21</v>
      </c>
      <c r="W61" s="350">
        <v>0</v>
      </c>
      <c r="X61" s="350">
        <v>0</v>
      </c>
      <c r="Y61" s="350">
        <v>1</v>
      </c>
      <c r="Z61" s="350">
        <v>17</v>
      </c>
      <c r="AA61" s="350">
        <v>0</v>
      </c>
      <c r="AB61" s="350">
        <v>0</v>
      </c>
      <c r="AC61" s="350">
        <v>1</v>
      </c>
      <c r="AD61" s="350">
        <v>21</v>
      </c>
      <c r="AE61" s="338">
        <f t="shared" si="27"/>
        <v>3</v>
      </c>
      <c r="AF61" s="338">
        <f t="shared" si="27"/>
        <v>59</v>
      </c>
      <c r="AG61" s="380"/>
      <c r="AH61" s="380"/>
      <c r="AI61" s="380"/>
      <c r="AJ61" s="380"/>
      <c r="AK61" s="380"/>
      <c r="AL61" s="380"/>
      <c r="AM61" s="380"/>
      <c r="AN61" s="380"/>
      <c r="AO61" s="380"/>
      <c r="AP61" s="380"/>
      <c r="AQ61" s="380"/>
      <c r="AR61" s="380"/>
      <c r="AS61" s="338"/>
      <c r="AT61" s="338"/>
      <c r="AU61" s="338"/>
      <c r="AV61" s="338"/>
      <c r="AW61" s="338"/>
      <c r="AX61" s="338"/>
      <c r="AY61" s="427">
        <f t="shared" si="21"/>
        <v>4</v>
      </c>
      <c r="AZ61" s="427">
        <f t="shared" si="22"/>
        <v>86</v>
      </c>
      <c r="BA61" s="339">
        <f t="shared" si="23"/>
        <v>1</v>
      </c>
      <c r="BB61" s="339">
        <f t="shared" si="23"/>
        <v>16</v>
      </c>
      <c r="BC61" s="340">
        <f t="shared" si="16"/>
        <v>21.5</v>
      </c>
      <c r="BD61" s="341">
        <f t="shared" si="17"/>
        <v>79.25</v>
      </c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</row>
    <row r="62" spans="1:78" s="1" customFormat="1" ht="15">
      <c r="A62" s="319">
        <v>3</v>
      </c>
      <c r="B62" s="440" t="s">
        <v>180</v>
      </c>
      <c r="C62" s="367">
        <v>1</v>
      </c>
      <c r="D62" s="367">
        <v>14</v>
      </c>
      <c r="E62" s="339">
        <v>0</v>
      </c>
      <c r="F62" s="339">
        <v>0</v>
      </c>
      <c r="G62" s="339">
        <v>0</v>
      </c>
      <c r="H62" s="339">
        <v>0</v>
      </c>
      <c r="I62" s="339">
        <v>1</v>
      </c>
      <c r="J62" s="339">
        <v>29</v>
      </c>
      <c r="K62" s="335">
        <v>0</v>
      </c>
      <c r="L62" s="336">
        <v>0</v>
      </c>
      <c r="M62" s="335">
        <v>1</v>
      </c>
      <c r="N62" s="336">
        <v>17</v>
      </c>
      <c r="O62" s="335">
        <v>0</v>
      </c>
      <c r="P62" s="336">
        <v>0</v>
      </c>
      <c r="Q62" s="335">
        <v>1</v>
      </c>
      <c r="R62" s="336">
        <v>16</v>
      </c>
      <c r="S62" s="337">
        <f t="shared" si="26"/>
        <v>2</v>
      </c>
      <c r="T62" s="337">
        <f t="shared" si="26"/>
        <v>33</v>
      </c>
      <c r="U62" s="335">
        <v>0</v>
      </c>
      <c r="V62" s="336">
        <v>0</v>
      </c>
      <c r="W62" s="335">
        <v>1</v>
      </c>
      <c r="X62" s="336">
        <v>17</v>
      </c>
      <c r="Y62" s="335">
        <v>0</v>
      </c>
      <c r="Z62" s="336">
        <v>0</v>
      </c>
      <c r="AA62" s="336">
        <v>1</v>
      </c>
      <c r="AB62" s="336">
        <v>15</v>
      </c>
      <c r="AC62" s="336">
        <v>1</v>
      </c>
      <c r="AD62" s="336">
        <v>11</v>
      </c>
      <c r="AE62" s="338">
        <f t="shared" si="27"/>
        <v>3</v>
      </c>
      <c r="AF62" s="338">
        <f t="shared" si="27"/>
        <v>43</v>
      </c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8"/>
      <c r="AT62" s="338"/>
      <c r="AU62" s="338"/>
      <c r="AV62" s="338"/>
      <c r="AW62" s="338"/>
      <c r="AX62" s="338"/>
      <c r="AY62" s="427">
        <f t="shared" si="21"/>
        <v>5</v>
      </c>
      <c r="AZ62" s="427">
        <f t="shared" si="22"/>
        <v>76</v>
      </c>
      <c r="BA62" s="339">
        <f t="shared" si="23"/>
        <v>2</v>
      </c>
      <c r="BB62" s="339">
        <f t="shared" si="23"/>
        <v>43</v>
      </c>
      <c r="BC62" s="340">
        <f t="shared" si="16"/>
        <v>15.2</v>
      </c>
      <c r="BD62" s="341">
        <f t="shared" si="17"/>
        <v>67.75</v>
      </c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</row>
    <row r="63" spans="1:78" s="1" customFormat="1" ht="15">
      <c r="A63" s="319">
        <v>4</v>
      </c>
      <c r="B63" s="439" t="s">
        <v>181</v>
      </c>
      <c r="C63" s="367">
        <v>1</v>
      </c>
      <c r="D63" s="367">
        <v>20</v>
      </c>
      <c r="E63" s="339">
        <v>0</v>
      </c>
      <c r="F63" s="339">
        <v>0</v>
      </c>
      <c r="G63" s="339">
        <v>1</v>
      </c>
      <c r="H63" s="339">
        <v>20</v>
      </c>
      <c r="I63" s="339">
        <v>0</v>
      </c>
      <c r="J63" s="339">
        <v>0</v>
      </c>
      <c r="K63" s="335">
        <v>1</v>
      </c>
      <c r="L63" s="336">
        <v>15</v>
      </c>
      <c r="M63" s="335">
        <v>0</v>
      </c>
      <c r="N63" s="336">
        <v>0</v>
      </c>
      <c r="O63" s="335">
        <v>1</v>
      </c>
      <c r="P63" s="336">
        <v>19</v>
      </c>
      <c r="Q63" s="335">
        <v>1</v>
      </c>
      <c r="R63" s="336">
        <v>18</v>
      </c>
      <c r="S63" s="337">
        <f t="shared" si="26"/>
        <v>3</v>
      </c>
      <c r="T63" s="337">
        <f t="shared" si="26"/>
        <v>52</v>
      </c>
      <c r="U63" s="335">
        <v>0</v>
      </c>
      <c r="V63" s="336">
        <v>0</v>
      </c>
      <c r="W63" s="335">
        <v>1</v>
      </c>
      <c r="X63" s="336">
        <v>20</v>
      </c>
      <c r="Y63" s="335">
        <v>1</v>
      </c>
      <c r="Z63" s="336">
        <v>16</v>
      </c>
      <c r="AA63" s="336">
        <v>1</v>
      </c>
      <c r="AB63" s="336">
        <v>17</v>
      </c>
      <c r="AC63" s="336">
        <v>1</v>
      </c>
      <c r="AD63" s="336">
        <v>16</v>
      </c>
      <c r="AE63" s="338">
        <f t="shared" si="27"/>
        <v>4</v>
      </c>
      <c r="AF63" s="338">
        <f t="shared" si="27"/>
        <v>69</v>
      </c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8"/>
      <c r="AT63" s="338"/>
      <c r="AU63" s="338"/>
      <c r="AV63" s="338"/>
      <c r="AW63" s="338"/>
      <c r="AX63" s="338"/>
      <c r="AY63" s="427">
        <f t="shared" si="21"/>
        <v>7</v>
      </c>
      <c r="AZ63" s="427">
        <f t="shared" si="22"/>
        <v>121</v>
      </c>
      <c r="BA63" s="339">
        <f t="shared" si="23"/>
        <v>2</v>
      </c>
      <c r="BB63" s="339">
        <f t="shared" si="23"/>
        <v>40</v>
      </c>
      <c r="BC63" s="340">
        <f t="shared" si="16"/>
        <v>17.285714285714285</v>
      </c>
      <c r="BD63" s="341">
        <f t="shared" si="17"/>
        <v>108</v>
      </c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</row>
    <row r="64" spans="1:78" s="1" customFormat="1" ht="15">
      <c r="A64" s="319">
        <v>5</v>
      </c>
      <c r="B64" s="440" t="s">
        <v>182</v>
      </c>
      <c r="C64" s="367">
        <v>0</v>
      </c>
      <c r="D64" s="367">
        <v>0</v>
      </c>
      <c r="E64" s="339">
        <v>1</v>
      </c>
      <c r="F64" s="339">
        <v>20</v>
      </c>
      <c r="G64" s="339">
        <v>0</v>
      </c>
      <c r="H64" s="339">
        <v>0</v>
      </c>
      <c r="I64" s="339">
        <v>1</v>
      </c>
      <c r="J64" s="339">
        <v>21</v>
      </c>
      <c r="K64" s="335">
        <v>1</v>
      </c>
      <c r="L64" s="336">
        <v>17</v>
      </c>
      <c r="M64" s="335">
        <v>0</v>
      </c>
      <c r="N64" s="336">
        <v>0</v>
      </c>
      <c r="O64" s="335">
        <v>1</v>
      </c>
      <c r="P64" s="336">
        <v>24</v>
      </c>
      <c r="Q64" s="335">
        <v>0</v>
      </c>
      <c r="R64" s="336">
        <v>0</v>
      </c>
      <c r="S64" s="337">
        <f t="shared" si="26"/>
        <v>2</v>
      </c>
      <c r="T64" s="337">
        <f t="shared" si="26"/>
        <v>41</v>
      </c>
      <c r="U64" s="335">
        <v>1</v>
      </c>
      <c r="V64" s="336">
        <v>18</v>
      </c>
      <c r="W64" s="335">
        <v>0</v>
      </c>
      <c r="X64" s="336">
        <v>0</v>
      </c>
      <c r="Y64" s="335">
        <v>1</v>
      </c>
      <c r="Z64" s="336">
        <v>12</v>
      </c>
      <c r="AA64" s="336">
        <v>1</v>
      </c>
      <c r="AB64" s="336">
        <v>12</v>
      </c>
      <c r="AC64" s="336">
        <v>1</v>
      </c>
      <c r="AD64" s="336">
        <v>16</v>
      </c>
      <c r="AE64" s="338">
        <f t="shared" si="27"/>
        <v>4</v>
      </c>
      <c r="AF64" s="338">
        <f t="shared" si="27"/>
        <v>58</v>
      </c>
      <c r="AG64" s="336"/>
      <c r="AH64" s="336"/>
      <c r="AI64" s="336"/>
      <c r="AJ64" s="336"/>
      <c r="AK64" s="336"/>
      <c r="AL64" s="336"/>
      <c r="AM64" s="336"/>
      <c r="AN64" s="336"/>
      <c r="AO64" s="336"/>
      <c r="AP64" s="336"/>
      <c r="AQ64" s="336"/>
      <c r="AR64" s="336"/>
      <c r="AS64" s="338"/>
      <c r="AT64" s="338"/>
      <c r="AU64" s="338"/>
      <c r="AV64" s="338"/>
      <c r="AW64" s="338"/>
      <c r="AX64" s="338"/>
      <c r="AY64" s="427">
        <f t="shared" si="21"/>
        <v>6</v>
      </c>
      <c r="AZ64" s="427">
        <f t="shared" si="22"/>
        <v>99</v>
      </c>
      <c r="BA64" s="339">
        <f t="shared" si="23"/>
        <v>2</v>
      </c>
      <c r="BB64" s="339">
        <f t="shared" si="23"/>
        <v>41</v>
      </c>
      <c r="BC64" s="340">
        <f t="shared" si="16"/>
        <v>16.5</v>
      </c>
      <c r="BD64" s="341">
        <f t="shared" si="17"/>
        <v>88.75</v>
      </c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</row>
    <row r="65" spans="1:78" s="1" customFormat="1" ht="15">
      <c r="A65" s="374">
        <v>5</v>
      </c>
      <c r="B65" s="436" t="s">
        <v>183</v>
      </c>
      <c r="C65" s="359">
        <f>C58+C59+C62+C63+C64</f>
        <v>4</v>
      </c>
      <c r="D65" s="359">
        <f aca="true" t="shared" si="28" ref="D65:AN65">D58+D59+D62+D63+D64</f>
        <v>70</v>
      </c>
      <c r="E65" s="359">
        <f t="shared" si="28"/>
        <v>2</v>
      </c>
      <c r="F65" s="359">
        <f t="shared" si="28"/>
        <v>40</v>
      </c>
      <c r="G65" s="359">
        <f t="shared" si="28"/>
        <v>3</v>
      </c>
      <c r="H65" s="359">
        <f t="shared" si="28"/>
        <v>56</v>
      </c>
      <c r="I65" s="359">
        <f t="shared" si="28"/>
        <v>3</v>
      </c>
      <c r="J65" s="359">
        <f t="shared" si="28"/>
        <v>71</v>
      </c>
      <c r="K65" s="359">
        <f t="shared" si="28"/>
        <v>4</v>
      </c>
      <c r="L65" s="359">
        <f t="shared" si="28"/>
        <v>72</v>
      </c>
      <c r="M65" s="359">
        <f t="shared" si="28"/>
        <v>3</v>
      </c>
      <c r="N65" s="359">
        <f t="shared" si="28"/>
        <v>62</v>
      </c>
      <c r="O65" s="359">
        <f t="shared" si="28"/>
        <v>3</v>
      </c>
      <c r="P65" s="359">
        <f t="shared" si="28"/>
        <v>64</v>
      </c>
      <c r="Q65" s="359">
        <f t="shared" si="28"/>
        <v>4</v>
      </c>
      <c r="R65" s="359">
        <f t="shared" si="28"/>
        <v>74</v>
      </c>
      <c r="S65" s="359">
        <f t="shared" si="28"/>
        <v>14</v>
      </c>
      <c r="T65" s="359">
        <f t="shared" si="28"/>
        <v>272</v>
      </c>
      <c r="U65" s="359">
        <f t="shared" si="28"/>
        <v>3</v>
      </c>
      <c r="V65" s="359">
        <f t="shared" si="28"/>
        <v>58</v>
      </c>
      <c r="W65" s="359">
        <f t="shared" si="28"/>
        <v>4</v>
      </c>
      <c r="X65" s="359">
        <f t="shared" si="28"/>
        <v>66</v>
      </c>
      <c r="Y65" s="359">
        <f t="shared" si="28"/>
        <v>4</v>
      </c>
      <c r="Z65" s="359">
        <f t="shared" si="28"/>
        <v>59</v>
      </c>
      <c r="AA65" s="359">
        <f t="shared" si="28"/>
        <v>5</v>
      </c>
      <c r="AB65" s="359">
        <f t="shared" si="28"/>
        <v>73</v>
      </c>
      <c r="AC65" s="359">
        <f t="shared" si="28"/>
        <v>5</v>
      </c>
      <c r="AD65" s="359">
        <f t="shared" si="28"/>
        <v>95</v>
      </c>
      <c r="AE65" s="359">
        <f t="shared" si="28"/>
        <v>21</v>
      </c>
      <c r="AF65" s="359">
        <f t="shared" si="28"/>
        <v>351</v>
      </c>
      <c r="AG65" s="359">
        <f t="shared" si="28"/>
        <v>0</v>
      </c>
      <c r="AH65" s="359">
        <f t="shared" si="28"/>
        <v>0</v>
      </c>
      <c r="AI65" s="359">
        <f t="shared" si="28"/>
        <v>0</v>
      </c>
      <c r="AJ65" s="359">
        <f t="shared" si="28"/>
        <v>0</v>
      </c>
      <c r="AK65" s="359">
        <f t="shared" si="28"/>
        <v>0</v>
      </c>
      <c r="AL65" s="359">
        <f t="shared" si="28"/>
        <v>0</v>
      </c>
      <c r="AM65" s="359">
        <f t="shared" si="28"/>
        <v>0</v>
      </c>
      <c r="AN65" s="359">
        <f t="shared" si="28"/>
        <v>0</v>
      </c>
      <c r="AO65" s="359">
        <f>AO58+AO59+AO62+AO63+AO64</f>
        <v>0</v>
      </c>
      <c r="AP65" s="359">
        <f aca="true" t="shared" si="29" ref="AP65:BB65">AP58+AP59+AP62+AP63+AP64</f>
        <v>0</v>
      </c>
      <c r="AQ65" s="359">
        <f t="shared" si="29"/>
        <v>0</v>
      </c>
      <c r="AR65" s="359">
        <f t="shared" si="29"/>
        <v>0</v>
      </c>
      <c r="AS65" s="359">
        <f t="shared" si="29"/>
        <v>0</v>
      </c>
      <c r="AT65" s="359">
        <f t="shared" si="29"/>
        <v>0</v>
      </c>
      <c r="AU65" s="359">
        <f t="shared" si="29"/>
        <v>0</v>
      </c>
      <c r="AV65" s="359">
        <f t="shared" si="29"/>
        <v>0</v>
      </c>
      <c r="AW65" s="359">
        <f t="shared" si="29"/>
        <v>0</v>
      </c>
      <c r="AX65" s="359">
        <f t="shared" si="29"/>
        <v>0</v>
      </c>
      <c r="AY65" s="359">
        <f t="shared" si="29"/>
        <v>35</v>
      </c>
      <c r="AZ65" s="359">
        <f t="shared" si="29"/>
        <v>623</v>
      </c>
      <c r="BA65" s="359">
        <f t="shared" si="29"/>
        <v>12</v>
      </c>
      <c r="BB65" s="359">
        <f t="shared" si="29"/>
        <v>237</v>
      </c>
      <c r="BC65" s="360">
        <f t="shared" si="16"/>
        <v>17.8</v>
      </c>
      <c r="BD65" s="361">
        <f t="shared" si="17"/>
        <v>555</v>
      </c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</row>
    <row r="66" spans="1:78" s="1" customFormat="1" ht="15">
      <c r="A66" s="319"/>
      <c r="B66" s="431"/>
      <c r="C66" s="333"/>
      <c r="D66" s="333"/>
      <c r="E66" s="334"/>
      <c r="F66" s="334"/>
      <c r="G66" s="334"/>
      <c r="H66" s="334"/>
      <c r="I66" s="334"/>
      <c r="J66" s="334"/>
      <c r="K66" s="335"/>
      <c r="L66" s="336"/>
      <c r="M66" s="335"/>
      <c r="N66" s="336"/>
      <c r="O66" s="335"/>
      <c r="P66" s="336"/>
      <c r="Q66" s="335"/>
      <c r="R66" s="336"/>
      <c r="S66" s="362" t="s">
        <v>184</v>
      </c>
      <c r="T66" s="338"/>
      <c r="U66" s="335"/>
      <c r="V66" s="336"/>
      <c r="W66" s="335"/>
      <c r="X66" s="336"/>
      <c r="Y66" s="335"/>
      <c r="Z66" s="336"/>
      <c r="AA66" s="336"/>
      <c r="AB66" s="336"/>
      <c r="AC66" s="336"/>
      <c r="AD66" s="336"/>
      <c r="AE66" s="338"/>
      <c r="AF66" s="338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8"/>
      <c r="AT66" s="338"/>
      <c r="AU66" s="338"/>
      <c r="AV66" s="338"/>
      <c r="AW66" s="338"/>
      <c r="AX66" s="338"/>
      <c r="AY66" s="427"/>
      <c r="AZ66" s="427"/>
      <c r="BA66" s="339"/>
      <c r="BB66" s="339"/>
      <c r="BC66" s="340"/>
      <c r="BD66" s="341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</row>
    <row r="67" spans="1:78" s="1" customFormat="1" ht="15">
      <c r="A67" s="319">
        <v>1</v>
      </c>
      <c r="B67" s="431" t="s">
        <v>150</v>
      </c>
      <c r="C67" s="333"/>
      <c r="D67" s="333"/>
      <c r="E67" s="334"/>
      <c r="F67" s="334"/>
      <c r="G67" s="334"/>
      <c r="H67" s="334"/>
      <c r="I67" s="334"/>
      <c r="J67" s="334"/>
      <c r="K67" s="335">
        <v>2</v>
      </c>
      <c r="L67" s="336">
        <v>63</v>
      </c>
      <c r="M67" s="335">
        <v>2</v>
      </c>
      <c r="N67" s="336">
        <v>58</v>
      </c>
      <c r="O67" s="335">
        <v>3</v>
      </c>
      <c r="P67" s="336">
        <v>74</v>
      </c>
      <c r="Q67" s="335">
        <v>2</v>
      </c>
      <c r="R67" s="336">
        <v>57</v>
      </c>
      <c r="S67" s="337">
        <f>K67+M67+O67+Q67</f>
        <v>9</v>
      </c>
      <c r="T67" s="338">
        <f>L67+N67+P67+R67</f>
        <v>252</v>
      </c>
      <c r="U67" s="335"/>
      <c r="V67" s="336"/>
      <c r="W67" s="335"/>
      <c r="X67" s="336"/>
      <c r="Y67" s="335"/>
      <c r="Z67" s="336"/>
      <c r="AA67" s="336"/>
      <c r="AB67" s="336"/>
      <c r="AC67" s="336"/>
      <c r="AD67" s="336"/>
      <c r="AE67" s="338"/>
      <c r="AF67" s="338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8"/>
      <c r="AT67" s="338"/>
      <c r="AU67" s="338"/>
      <c r="AV67" s="338"/>
      <c r="AW67" s="338"/>
      <c r="AX67" s="338"/>
      <c r="AY67" s="427">
        <f>S67+AE67+AS67+AT67</f>
        <v>9</v>
      </c>
      <c r="AZ67" s="427">
        <f>T67+AF67+AU67+AV67</f>
        <v>252</v>
      </c>
      <c r="BA67" s="339">
        <f>C67+E67+G67+I67</f>
        <v>0</v>
      </c>
      <c r="BB67" s="339">
        <f>D67+F67+H67+J67</f>
        <v>0</v>
      </c>
      <c r="BC67" s="340">
        <f t="shared" si="16"/>
        <v>28</v>
      </c>
      <c r="BD67" s="341">
        <f t="shared" si="17"/>
        <v>189</v>
      </c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</row>
    <row r="68" spans="1:78" s="1" customFormat="1" ht="15">
      <c r="A68" s="374">
        <v>1</v>
      </c>
      <c r="B68" s="436" t="s">
        <v>51</v>
      </c>
      <c r="C68" s="359">
        <f>SUM(C67)</f>
        <v>0</v>
      </c>
      <c r="D68" s="359">
        <f aca="true" t="shared" si="30" ref="D68:R68">SUM(D67)</f>
        <v>0</v>
      </c>
      <c r="E68" s="359">
        <f t="shared" si="30"/>
        <v>0</v>
      </c>
      <c r="F68" s="359">
        <f t="shared" si="30"/>
        <v>0</v>
      </c>
      <c r="G68" s="359">
        <f t="shared" si="30"/>
        <v>0</v>
      </c>
      <c r="H68" s="359">
        <f t="shared" si="30"/>
        <v>0</v>
      </c>
      <c r="I68" s="359">
        <f t="shared" si="30"/>
        <v>0</v>
      </c>
      <c r="J68" s="359">
        <f t="shared" si="30"/>
        <v>0</v>
      </c>
      <c r="K68" s="359">
        <f t="shared" si="30"/>
        <v>2</v>
      </c>
      <c r="L68" s="359">
        <f t="shared" si="30"/>
        <v>63</v>
      </c>
      <c r="M68" s="359">
        <f t="shared" si="30"/>
        <v>2</v>
      </c>
      <c r="N68" s="359">
        <f t="shared" si="30"/>
        <v>58</v>
      </c>
      <c r="O68" s="359">
        <f t="shared" si="30"/>
        <v>3</v>
      </c>
      <c r="P68" s="359">
        <f t="shared" si="30"/>
        <v>74</v>
      </c>
      <c r="Q68" s="359">
        <f t="shared" si="30"/>
        <v>2</v>
      </c>
      <c r="R68" s="359">
        <f t="shared" si="30"/>
        <v>57</v>
      </c>
      <c r="S68" s="338">
        <f>S67</f>
        <v>9</v>
      </c>
      <c r="T68" s="338">
        <f>T67</f>
        <v>252</v>
      </c>
      <c r="U68" s="338">
        <f aca="true" t="shared" si="31" ref="U68:AD68">SUM(U67)</f>
        <v>0</v>
      </c>
      <c r="V68" s="338">
        <f t="shared" si="31"/>
        <v>0</v>
      </c>
      <c r="W68" s="338">
        <f t="shared" si="31"/>
        <v>0</v>
      </c>
      <c r="X68" s="338">
        <f t="shared" si="31"/>
        <v>0</v>
      </c>
      <c r="Y68" s="338">
        <f t="shared" si="31"/>
        <v>0</v>
      </c>
      <c r="Z68" s="338">
        <f t="shared" si="31"/>
        <v>0</v>
      </c>
      <c r="AA68" s="338">
        <f t="shared" si="31"/>
        <v>0</v>
      </c>
      <c r="AB68" s="338">
        <f t="shared" si="31"/>
        <v>0</v>
      </c>
      <c r="AC68" s="338">
        <f t="shared" si="31"/>
        <v>0</v>
      </c>
      <c r="AD68" s="338">
        <f t="shared" si="31"/>
        <v>0</v>
      </c>
      <c r="AE68" s="338">
        <f aca="true" t="shared" si="32" ref="AE68:AR68">SUM(AE67)</f>
        <v>0</v>
      </c>
      <c r="AF68" s="338">
        <f t="shared" si="32"/>
        <v>0</v>
      </c>
      <c r="AG68" s="338">
        <f t="shared" si="32"/>
        <v>0</v>
      </c>
      <c r="AH68" s="338">
        <f t="shared" si="32"/>
        <v>0</v>
      </c>
      <c r="AI68" s="338">
        <f t="shared" si="32"/>
        <v>0</v>
      </c>
      <c r="AJ68" s="338">
        <f t="shared" si="32"/>
        <v>0</v>
      </c>
      <c r="AK68" s="338">
        <f t="shared" si="32"/>
        <v>0</v>
      </c>
      <c r="AL68" s="338">
        <f t="shared" si="32"/>
        <v>0</v>
      </c>
      <c r="AM68" s="338">
        <f t="shared" si="32"/>
        <v>0</v>
      </c>
      <c r="AN68" s="338">
        <f t="shared" si="32"/>
        <v>0</v>
      </c>
      <c r="AO68" s="338">
        <f t="shared" si="32"/>
        <v>0</v>
      </c>
      <c r="AP68" s="338">
        <f t="shared" si="32"/>
        <v>0</v>
      </c>
      <c r="AQ68" s="338">
        <f t="shared" si="32"/>
        <v>0</v>
      </c>
      <c r="AR68" s="338">
        <f t="shared" si="32"/>
        <v>0</v>
      </c>
      <c r="AS68" s="338">
        <f aca="true" t="shared" si="33" ref="AS68:BB68">SUM(AS67)</f>
        <v>0</v>
      </c>
      <c r="AT68" s="338">
        <f t="shared" si="33"/>
        <v>0</v>
      </c>
      <c r="AU68" s="338">
        <f t="shared" si="33"/>
        <v>0</v>
      </c>
      <c r="AV68" s="338">
        <f t="shared" si="33"/>
        <v>0</v>
      </c>
      <c r="AW68" s="338">
        <f t="shared" si="33"/>
        <v>0</v>
      </c>
      <c r="AX68" s="338">
        <f t="shared" si="33"/>
        <v>0</v>
      </c>
      <c r="AY68" s="338">
        <f t="shared" si="33"/>
        <v>9</v>
      </c>
      <c r="AZ68" s="338">
        <f t="shared" si="33"/>
        <v>252</v>
      </c>
      <c r="BA68" s="338">
        <f t="shared" si="33"/>
        <v>0</v>
      </c>
      <c r="BB68" s="338">
        <f t="shared" si="33"/>
        <v>0</v>
      </c>
      <c r="BC68" s="360">
        <f t="shared" si="16"/>
        <v>28</v>
      </c>
      <c r="BD68" s="361">
        <f t="shared" si="17"/>
        <v>189</v>
      </c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</row>
    <row r="69" spans="1:78" s="1" customFormat="1" ht="12.75" customHeight="1">
      <c r="A69" s="319"/>
      <c r="B69" s="431"/>
      <c r="C69" s="333"/>
      <c r="D69" s="333"/>
      <c r="E69" s="334"/>
      <c r="F69" s="334"/>
      <c r="G69" s="334"/>
      <c r="H69" s="334"/>
      <c r="I69" s="334"/>
      <c r="J69" s="334"/>
      <c r="K69" s="335"/>
      <c r="L69" s="336"/>
      <c r="M69" s="335"/>
      <c r="N69" s="336"/>
      <c r="O69" s="335"/>
      <c r="P69" s="336"/>
      <c r="Q69" s="335"/>
      <c r="R69" s="336"/>
      <c r="S69" s="362" t="s">
        <v>185</v>
      </c>
      <c r="T69" s="338"/>
      <c r="U69" s="335"/>
      <c r="V69" s="336"/>
      <c r="W69" s="335"/>
      <c r="X69" s="336"/>
      <c r="Y69" s="335"/>
      <c r="Z69" s="336"/>
      <c r="AA69" s="336"/>
      <c r="AB69" s="336"/>
      <c r="AC69" s="336"/>
      <c r="AD69" s="336"/>
      <c r="AE69" s="338"/>
      <c r="AF69" s="338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338"/>
      <c r="AT69" s="338"/>
      <c r="AU69" s="338"/>
      <c r="AV69" s="338"/>
      <c r="AW69" s="338"/>
      <c r="AX69" s="338"/>
      <c r="AY69" s="427"/>
      <c r="AZ69" s="427"/>
      <c r="BA69" s="339"/>
      <c r="BB69" s="339"/>
      <c r="BC69" s="340"/>
      <c r="BD69" s="341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</row>
    <row r="70" spans="1:78" s="1" customFormat="1" ht="12.75" customHeight="1">
      <c r="A70" s="319">
        <v>1</v>
      </c>
      <c r="B70" s="444" t="s">
        <v>110</v>
      </c>
      <c r="C70" s="382">
        <v>1</v>
      </c>
      <c r="D70" s="382">
        <v>30</v>
      </c>
      <c r="E70" s="383">
        <v>1</v>
      </c>
      <c r="F70" s="383">
        <v>22</v>
      </c>
      <c r="G70" s="384"/>
      <c r="H70" s="384"/>
      <c r="I70" s="384"/>
      <c r="J70" s="384"/>
      <c r="K70" s="335">
        <v>1</v>
      </c>
      <c r="L70" s="336">
        <v>12</v>
      </c>
      <c r="M70" s="335">
        <v>1</v>
      </c>
      <c r="N70" s="336">
        <v>17</v>
      </c>
      <c r="O70" s="335">
        <v>1</v>
      </c>
      <c r="P70" s="336">
        <v>15</v>
      </c>
      <c r="Q70" s="335">
        <v>1</v>
      </c>
      <c r="R70" s="336">
        <v>15</v>
      </c>
      <c r="S70" s="337">
        <f aca="true" t="shared" si="34" ref="S70:T72">K70+M70+O70+Q70</f>
        <v>4</v>
      </c>
      <c r="T70" s="338">
        <f t="shared" si="34"/>
        <v>59</v>
      </c>
      <c r="U70" s="335"/>
      <c r="V70" s="336"/>
      <c r="W70" s="335"/>
      <c r="X70" s="336"/>
      <c r="Y70" s="335"/>
      <c r="Z70" s="336"/>
      <c r="AA70" s="336"/>
      <c r="AB70" s="336"/>
      <c r="AC70" s="336"/>
      <c r="AD70" s="336"/>
      <c r="AE70" s="338"/>
      <c r="AF70" s="338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338"/>
      <c r="AT70" s="338"/>
      <c r="AU70" s="338"/>
      <c r="AV70" s="338"/>
      <c r="AW70" s="338"/>
      <c r="AX70" s="338"/>
      <c r="AY70" s="427">
        <f>S70+AE70+AS70+AT70</f>
        <v>4</v>
      </c>
      <c r="AZ70" s="427">
        <f>T70+AF70+AU70+AV70</f>
        <v>59</v>
      </c>
      <c r="BA70" s="339">
        <f aca="true" t="shared" si="35" ref="BA70:BB72">C70+E70+G70+I70</f>
        <v>2</v>
      </c>
      <c r="BB70" s="339">
        <f t="shared" si="35"/>
        <v>52</v>
      </c>
      <c r="BC70" s="340">
        <f>AZ70/AY70</f>
        <v>14.75</v>
      </c>
      <c r="BD70" s="341">
        <f>(T70*0.75)+(AF70*1)+((AV70+AU70)*1.22)</f>
        <v>44.25</v>
      </c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</row>
    <row r="71" spans="1:78" s="1" customFormat="1" ht="15" customHeight="1">
      <c r="A71" s="319">
        <v>2</v>
      </c>
      <c r="B71" s="444" t="s">
        <v>111</v>
      </c>
      <c r="C71" s="385">
        <v>2</v>
      </c>
      <c r="D71" s="385">
        <v>36</v>
      </c>
      <c r="E71" s="385"/>
      <c r="F71" s="385"/>
      <c r="G71" s="385"/>
      <c r="H71" s="385"/>
      <c r="I71" s="385"/>
      <c r="J71" s="385"/>
      <c r="K71" s="335"/>
      <c r="L71" s="336"/>
      <c r="M71" s="335"/>
      <c r="N71" s="336"/>
      <c r="O71" s="335">
        <v>1</v>
      </c>
      <c r="P71" s="336">
        <v>11</v>
      </c>
      <c r="Q71" s="335"/>
      <c r="R71" s="336"/>
      <c r="S71" s="338">
        <f t="shared" si="34"/>
        <v>1</v>
      </c>
      <c r="T71" s="338">
        <f t="shared" si="34"/>
        <v>11</v>
      </c>
      <c r="U71" s="335"/>
      <c r="V71" s="336"/>
      <c r="W71" s="335"/>
      <c r="X71" s="336"/>
      <c r="Y71" s="335"/>
      <c r="Z71" s="336"/>
      <c r="AA71" s="336"/>
      <c r="AB71" s="336"/>
      <c r="AC71" s="336"/>
      <c r="AD71" s="336"/>
      <c r="AE71" s="338"/>
      <c r="AF71" s="338"/>
      <c r="AG71" s="336"/>
      <c r="AH71" s="336"/>
      <c r="AI71" s="336"/>
      <c r="AJ71" s="336"/>
      <c r="AK71" s="336"/>
      <c r="AL71" s="336"/>
      <c r="AM71" s="336"/>
      <c r="AN71" s="336"/>
      <c r="AO71" s="336"/>
      <c r="AP71" s="336"/>
      <c r="AQ71" s="336"/>
      <c r="AR71" s="336"/>
      <c r="AS71" s="338"/>
      <c r="AT71" s="338"/>
      <c r="AU71" s="338"/>
      <c r="AV71" s="338"/>
      <c r="AW71" s="338"/>
      <c r="AX71" s="338"/>
      <c r="AY71" s="427">
        <f>S71+AE71+AS71+AT71</f>
        <v>1</v>
      </c>
      <c r="AZ71" s="427">
        <f>T71+AF71+AU71+AV71</f>
        <v>11</v>
      </c>
      <c r="BA71" s="339">
        <f t="shared" si="35"/>
        <v>2</v>
      </c>
      <c r="BB71" s="339">
        <f t="shared" si="35"/>
        <v>36</v>
      </c>
      <c r="BC71" s="340">
        <f t="shared" si="16"/>
        <v>11</v>
      </c>
      <c r="BD71" s="341">
        <f t="shared" si="17"/>
        <v>8.25</v>
      </c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</row>
    <row r="72" spans="1:78" s="1" customFormat="1" ht="15">
      <c r="A72" s="319">
        <v>3</v>
      </c>
      <c r="B72" s="381" t="s">
        <v>112</v>
      </c>
      <c r="C72" s="386">
        <v>2</v>
      </c>
      <c r="D72" s="386">
        <v>41</v>
      </c>
      <c r="E72" s="384">
        <v>0</v>
      </c>
      <c r="F72" s="384">
        <v>0</v>
      </c>
      <c r="G72" s="384">
        <v>0</v>
      </c>
      <c r="H72" s="384">
        <v>0</v>
      </c>
      <c r="I72" s="384">
        <v>0</v>
      </c>
      <c r="J72" s="384">
        <v>0</v>
      </c>
      <c r="K72" s="335">
        <v>0</v>
      </c>
      <c r="L72" s="336">
        <v>0</v>
      </c>
      <c r="M72" s="335">
        <v>1</v>
      </c>
      <c r="N72" s="336">
        <v>16</v>
      </c>
      <c r="O72" s="335">
        <v>0</v>
      </c>
      <c r="P72" s="336">
        <v>0</v>
      </c>
      <c r="Q72" s="335">
        <v>1</v>
      </c>
      <c r="R72" s="336">
        <v>11</v>
      </c>
      <c r="S72" s="337">
        <f t="shared" si="34"/>
        <v>2</v>
      </c>
      <c r="T72" s="338">
        <f t="shared" si="34"/>
        <v>27</v>
      </c>
      <c r="U72" s="335"/>
      <c r="V72" s="336"/>
      <c r="W72" s="335"/>
      <c r="X72" s="336"/>
      <c r="Y72" s="335"/>
      <c r="Z72" s="336"/>
      <c r="AA72" s="336"/>
      <c r="AB72" s="336"/>
      <c r="AC72" s="336"/>
      <c r="AD72" s="336"/>
      <c r="AE72" s="338"/>
      <c r="AF72" s="338"/>
      <c r="AG72" s="336"/>
      <c r="AH72" s="336"/>
      <c r="AI72" s="336"/>
      <c r="AJ72" s="336"/>
      <c r="AK72" s="336"/>
      <c r="AL72" s="336"/>
      <c r="AM72" s="336"/>
      <c r="AN72" s="336"/>
      <c r="AO72" s="336"/>
      <c r="AP72" s="336"/>
      <c r="AQ72" s="336"/>
      <c r="AR72" s="336"/>
      <c r="AS72" s="338"/>
      <c r="AT72" s="338"/>
      <c r="AU72" s="338"/>
      <c r="AV72" s="338"/>
      <c r="AW72" s="338"/>
      <c r="AX72" s="407"/>
      <c r="AY72" s="414">
        <f>S72+AE72+AS72+AT72</f>
        <v>2</v>
      </c>
      <c r="AZ72" s="415">
        <f>T72+AF72+AU72+AV72</f>
        <v>27</v>
      </c>
      <c r="BA72" s="412">
        <f t="shared" si="35"/>
        <v>2</v>
      </c>
      <c r="BB72" s="339">
        <f t="shared" si="35"/>
        <v>41</v>
      </c>
      <c r="BC72" s="340">
        <f t="shared" si="16"/>
        <v>13.5</v>
      </c>
      <c r="BD72" s="341">
        <f t="shared" si="17"/>
        <v>20.25</v>
      </c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</row>
    <row r="73" spans="1:78" s="104" customFormat="1" ht="15">
      <c r="A73" s="387">
        <v>3</v>
      </c>
      <c r="B73" s="388" t="s">
        <v>186</v>
      </c>
      <c r="C73" s="389">
        <f>SUM(C70:C72)</f>
        <v>5</v>
      </c>
      <c r="D73" s="389">
        <f aca="true" t="shared" si="36" ref="D73:T73">SUM(D70:D72)</f>
        <v>107</v>
      </c>
      <c r="E73" s="389">
        <f t="shared" si="36"/>
        <v>1</v>
      </c>
      <c r="F73" s="389">
        <f t="shared" si="36"/>
        <v>22</v>
      </c>
      <c r="G73" s="389">
        <f t="shared" si="36"/>
        <v>0</v>
      </c>
      <c r="H73" s="389">
        <f t="shared" si="36"/>
        <v>0</v>
      </c>
      <c r="I73" s="389">
        <f t="shared" si="36"/>
        <v>0</v>
      </c>
      <c r="J73" s="389">
        <f t="shared" si="36"/>
        <v>0</v>
      </c>
      <c r="K73" s="389">
        <f t="shared" si="36"/>
        <v>1</v>
      </c>
      <c r="L73" s="389">
        <f t="shared" si="36"/>
        <v>12</v>
      </c>
      <c r="M73" s="389">
        <f t="shared" si="36"/>
        <v>2</v>
      </c>
      <c r="N73" s="389">
        <f t="shared" si="36"/>
        <v>33</v>
      </c>
      <c r="O73" s="389">
        <f t="shared" si="36"/>
        <v>2</v>
      </c>
      <c r="P73" s="389">
        <f t="shared" si="36"/>
        <v>26</v>
      </c>
      <c r="Q73" s="389">
        <f t="shared" si="36"/>
        <v>2</v>
      </c>
      <c r="R73" s="389">
        <f t="shared" si="36"/>
        <v>26</v>
      </c>
      <c r="S73" s="389">
        <f t="shared" si="36"/>
        <v>7</v>
      </c>
      <c r="T73" s="389">
        <f t="shared" si="36"/>
        <v>97</v>
      </c>
      <c r="U73" s="409">
        <f aca="true" t="shared" si="37" ref="U73:AR73">SUM(U70:U72)</f>
        <v>0</v>
      </c>
      <c r="V73" s="409">
        <f t="shared" si="37"/>
        <v>0</v>
      </c>
      <c r="W73" s="409">
        <f t="shared" si="37"/>
        <v>0</v>
      </c>
      <c r="X73" s="409">
        <f t="shared" si="37"/>
        <v>0</v>
      </c>
      <c r="Y73" s="409">
        <f t="shared" si="37"/>
        <v>0</v>
      </c>
      <c r="Z73" s="409">
        <f t="shared" si="37"/>
        <v>0</v>
      </c>
      <c r="AA73" s="409">
        <f t="shared" si="37"/>
        <v>0</v>
      </c>
      <c r="AB73" s="409">
        <f t="shared" si="37"/>
        <v>0</v>
      </c>
      <c r="AC73" s="409">
        <f t="shared" si="37"/>
        <v>0</v>
      </c>
      <c r="AD73" s="409">
        <f t="shared" si="37"/>
        <v>0</v>
      </c>
      <c r="AE73" s="409">
        <f t="shared" si="37"/>
        <v>0</v>
      </c>
      <c r="AF73" s="409">
        <f t="shared" si="37"/>
        <v>0</v>
      </c>
      <c r="AG73" s="409">
        <f t="shared" si="37"/>
        <v>0</v>
      </c>
      <c r="AH73" s="409">
        <f t="shared" si="37"/>
        <v>0</v>
      </c>
      <c r="AI73" s="409">
        <f t="shared" si="37"/>
        <v>0</v>
      </c>
      <c r="AJ73" s="409">
        <f t="shared" si="37"/>
        <v>0</v>
      </c>
      <c r="AK73" s="409">
        <f t="shared" si="37"/>
        <v>0</v>
      </c>
      <c r="AL73" s="409">
        <f t="shared" si="37"/>
        <v>0</v>
      </c>
      <c r="AM73" s="409">
        <f t="shared" si="37"/>
        <v>0</v>
      </c>
      <c r="AN73" s="409">
        <f t="shared" si="37"/>
        <v>0</v>
      </c>
      <c r="AO73" s="409">
        <f t="shared" si="37"/>
        <v>0</v>
      </c>
      <c r="AP73" s="409">
        <f t="shared" si="37"/>
        <v>0</v>
      </c>
      <c r="AQ73" s="409">
        <f t="shared" si="37"/>
        <v>0</v>
      </c>
      <c r="AR73" s="409">
        <f t="shared" si="37"/>
        <v>0</v>
      </c>
      <c r="AS73" s="409">
        <f aca="true" t="shared" si="38" ref="AS73:AX73">SUM(AS70:AS72)</f>
        <v>0</v>
      </c>
      <c r="AT73" s="409">
        <f t="shared" si="38"/>
        <v>0</v>
      </c>
      <c r="AU73" s="409">
        <f t="shared" si="38"/>
        <v>0</v>
      </c>
      <c r="AV73" s="409">
        <f t="shared" si="38"/>
        <v>0</v>
      </c>
      <c r="AW73" s="409">
        <f t="shared" si="38"/>
        <v>0</v>
      </c>
      <c r="AX73" s="409">
        <f t="shared" si="38"/>
        <v>0</v>
      </c>
      <c r="AY73" s="409">
        <f>SUM(AY70:AY72)</f>
        <v>7</v>
      </c>
      <c r="AZ73" s="410">
        <f>SUM(AZ70:AZ72)</f>
        <v>97</v>
      </c>
      <c r="BA73" s="408">
        <f>SUM(BA70:BA72)</f>
        <v>6</v>
      </c>
      <c r="BB73" s="338">
        <f>SUM(BB70:BB72)</f>
        <v>129</v>
      </c>
      <c r="BC73" s="360">
        <f t="shared" si="16"/>
        <v>13.857142857142858</v>
      </c>
      <c r="BD73" s="361">
        <f t="shared" si="17"/>
        <v>72.75</v>
      </c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</row>
    <row r="74" spans="1:78" s="43" customFormat="1" ht="15.75" thickBot="1">
      <c r="A74" s="390"/>
      <c r="B74" s="391" t="s">
        <v>32</v>
      </c>
      <c r="C74" s="392">
        <f>C73+C68+C65+C56+C23</f>
        <v>10</v>
      </c>
      <c r="D74" s="392">
        <f aca="true" t="shared" si="39" ref="D74:BB74">D73+D68+D65+D56+D23</f>
        <v>197</v>
      </c>
      <c r="E74" s="392">
        <f t="shared" si="39"/>
        <v>3</v>
      </c>
      <c r="F74" s="392">
        <f t="shared" si="39"/>
        <v>62</v>
      </c>
      <c r="G74" s="392">
        <f t="shared" si="39"/>
        <v>3</v>
      </c>
      <c r="H74" s="392">
        <f t="shared" si="39"/>
        <v>56</v>
      </c>
      <c r="I74" s="392">
        <f t="shared" si="39"/>
        <v>3</v>
      </c>
      <c r="J74" s="392">
        <f t="shared" si="39"/>
        <v>71</v>
      </c>
      <c r="K74" s="392">
        <f t="shared" si="39"/>
        <v>51</v>
      </c>
      <c r="L74" s="392">
        <f t="shared" si="39"/>
        <v>1132</v>
      </c>
      <c r="M74" s="392">
        <f t="shared" si="39"/>
        <v>46</v>
      </c>
      <c r="N74" s="392">
        <f t="shared" si="39"/>
        <v>1030</v>
      </c>
      <c r="O74" s="392">
        <f t="shared" si="39"/>
        <v>52</v>
      </c>
      <c r="P74" s="392">
        <f t="shared" si="39"/>
        <v>1152</v>
      </c>
      <c r="Q74" s="392">
        <f t="shared" si="39"/>
        <v>52</v>
      </c>
      <c r="R74" s="392">
        <f t="shared" si="39"/>
        <v>1143</v>
      </c>
      <c r="S74" s="392">
        <f t="shared" si="39"/>
        <v>200</v>
      </c>
      <c r="T74" s="392">
        <f t="shared" si="39"/>
        <v>4457</v>
      </c>
      <c r="U74" s="392">
        <f t="shared" si="39"/>
        <v>51</v>
      </c>
      <c r="V74" s="392">
        <f t="shared" si="39"/>
        <v>1117</v>
      </c>
      <c r="W74" s="392">
        <f t="shared" si="39"/>
        <v>56</v>
      </c>
      <c r="X74" s="392">
        <f t="shared" si="39"/>
        <v>1178</v>
      </c>
      <c r="Y74" s="392">
        <f t="shared" si="39"/>
        <v>52</v>
      </c>
      <c r="Z74" s="392">
        <f t="shared" si="39"/>
        <v>1052</v>
      </c>
      <c r="AA74" s="392">
        <f t="shared" si="39"/>
        <v>57</v>
      </c>
      <c r="AB74" s="392">
        <f t="shared" si="39"/>
        <v>1161</v>
      </c>
      <c r="AC74" s="392">
        <f t="shared" si="39"/>
        <v>56</v>
      </c>
      <c r="AD74" s="392">
        <f t="shared" si="39"/>
        <v>1140</v>
      </c>
      <c r="AE74" s="392">
        <f t="shared" si="39"/>
        <v>272</v>
      </c>
      <c r="AF74" s="392">
        <f t="shared" si="39"/>
        <v>5648</v>
      </c>
      <c r="AG74" s="392">
        <f t="shared" si="39"/>
        <v>4</v>
      </c>
      <c r="AH74" s="392">
        <f t="shared" si="39"/>
        <v>5</v>
      </c>
      <c r="AI74" s="392">
        <f t="shared" si="39"/>
        <v>98</v>
      </c>
      <c r="AJ74" s="392">
        <f t="shared" si="39"/>
        <v>133</v>
      </c>
      <c r="AK74" s="392">
        <f t="shared" si="39"/>
        <v>5</v>
      </c>
      <c r="AL74" s="392">
        <f t="shared" si="39"/>
        <v>6</v>
      </c>
      <c r="AM74" s="392">
        <f t="shared" si="39"/>
        <v>78</v>
      </c>
      <c r="AN74" s="392">
        <f t="shared" si="39"/>
        <v>144</v>
      </c>
      <c r="AO74" s="392">
        <f t="shared" si="39"/>
        <v>3</v>
      </c>
      <c r="AP74" s="392">
        <f t="shared" si="39"/>
        <v>8</v>
      </c>
      <c r="AQ74" s="392">
        <f t="shared" si="39"/>
        <v>65</v>
      </c>
      <c r="AR74" s="392">
        <f t="shared" si="39"/>
        <v>175</v>
      </c>
      <c r="AS74" s="392">
        <f t="shared" si="39"/>
        <v>12</v>
      </c>
      <c r="AT74" s="392">
        <f t="shared" si="39"/>
        <v>19</v>
      </c>
      <c r="AU74" s="392">
        <f t="shared" si="39"/>
        <v>241</v>
      </c>
      <c r="AV74" s="392">
        <f t="shared" si="39"/>
        <v>452</v>
      </c>
      <c r="AW74" s="392">
        <f t="shared" si="39"/>
        <v>31</v>
      </c>
      <c r="AX74" s="411">
        <f t="shared" si="39"/>
        <v>693</v>
      </c>
      <c r="AY74" s="416">
        <f t="shared" si="39"/>
        <v>503</v>
      </c>
      <c r="AZ74" s="417">
        <f>AZ73+AZ68+AZ65+AZ56+AZ23</f>
        <v>10798</v>
      </c>
      <c r="BA74" s="413">
        <f t="shared" si="39"/>
        <v>19</v>
      </c>
      <c r="BB74" s="392">
        <f t="shared" si="39"/>
        <v>386</v>
      </c>
      <c r="BC74" s="393">
        <f t="shared" si="16"/>
        <v>21.467196819085487</v>
      </c>
      <c r="BD74" s="394">
        <f t="shared" si="17"/>
        <v>9836.21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</row>
    <row r="75" spans="1:78" ht="21.75" hidden="1" thickBot="1">
      <c r="A75" s="395"/>
      <c r="B75" s="396" t="s">
        <v>114</v>
      </c>
      <c r="C75" s="397"/>
      <c r="D75" s="397"/>
      <c r="E75" s="398"/>
      <c r="F75" s="398"/>
      <c r="G75" s="398"/>
      <c r="H75" s="398"/>
      <c r="I75" s="398"/>
      <c r="J75" s="398"/>
      <c r="K75" s="399"/>
      <c r="L75" s="399"/>
      <c r="M75" s="399"/>
      <c r="N75" s="399"/>
      <c r="O75" s="399"/>
      <c r="P75" s="399"/>
      <c r="Q75" s="399"/>
      <c r="R75" s="398"/>
      <c r="S75" s="400">
        <f>K75+M75+O75+Q75</f>
        <v>0</v>
      </c>
      <c r="T75" s="400">
        <f>L75+N75+P75+R75</f>
        <v>0</v>
      </c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400">
        <f>U75+W75+Y75+AA75+AC75</f>
        <v>0</v>
      </c>
      <c r="AF75" s="400">
        <f>V75+X75+Z75+AB75+AD75</f>
        <v>0</v>
      </c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418">
        <f aca="true" t="shared" si="40" ref="AS75:AV76">AG75+AK75+AO75</f>
        <v>0</v>
      </c>
      <c r="AT75" s="418">
        <f t="shared" si="40"/>
        <v>0</v>
      </c>
      <c r="AU75" s="418">
        <f t="shared" si="40"/>
        <v>0</v>
      </c>
      <c r="AV75" s="418">
        <f t="shared" si="40"/>
        <v>0</v>
      </c>
      <c r="AW75" s="418"/>
      <c r="AX75" s="418"/>
      <c r="AY75" s="419">
        <f>S75+AE75+AS75+AT75</f>
        <v>0</v>
      </c>
      <c r="AZ75" s="419">
        <f>T75+AF75+AU75+AV75</f>
        <v>0</v>
      </c>
      <c r="BA75" s="420">
        <f>C75+E75+G75+I75</f>
        <v>0</v>
      </c>
      <c r="BB75" s="420">
        <f>D75+F75+H75+J75</f>
        <v>0</v>
      </c>
      <c r="BC75" s="421" t="e">
        <f t="shared" si="16"/>
        <v>#DIV/0!</v>
      </c>
      <c r="BD75" s="422">
        <f t="shared" si="17"/>
        <v>0</v>
      </c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</row>
    <row r="76" spans="1:78" ht="21.75" thickBot="1">
      <c r="A76" s="401"/>
      <c r="B76" s="402" t="s">
        <v>114</v>
      </c>
      <c r="C76" s="403"/>
      <c r="D76" s="403"/>
      <c r="E76" s="404"/>
      <c r="F76" s="404"/>
      <c r="G76" s="404"/>
      <c r="H76" s="404"/>
      <c r="I76" s="404"/>
      <c r="J76" s="404"/>
      <c r="K76" s="405"/>
      <c r="L76" s="405"/>
      <c r="M76" s="405"/>
      <c r="N76" s="405">
        <v>2</v>
      </c>
      <c r="O76" s="405">
        <v>1</v>
      </c>
      <c r="P76" s="405">
        <v>6</v>
      </c>
      <c r="Q76" s="405">
        <v>1</v>
      </c>
      <c r="R76" s="404">
        <v>2</v>
      </c>
      <c r="S76" s="406">
        <f>K76+M76+O76+Q76</f>
        <v>2</v>
      </c>
      <c r="T76" s="406">
        <f>L76+N76+P76+R76</f>
        <v>10</v>
      </c>
      <c r="U76" s="404">
        <v>1</v>
      </c>
      <c r="V76" s="404">
        <v>7</v>
      </c>
      <c r="W76" s="404">
        <v>1</v>
      </c>
      <c r="X76" s="404">
        <v>5</v>
      </c>
      <c r="Y76" s="404"/>
      <c r="Z76" s="404"/>
      <c r="AA76" s="404">
        <v>1</v>
      </c>
      <c r="AB76" s="404">
        <v>5</v>
      </c>
      <c r="AC76" s="404"/>
      <c r="AD76" s="404"/>
      <c r="AE76" s="406">
        <f>U76+W76+Y76+AA76+AC76</f>
        <v>3</v>
      </c>
      <c r="AF76" s="406">
        <f>V76+X76+Z76+AB76+AD76</f>
        <v>17</v>
      </c>
      <c r="AG76" s="404"/>
      <c r="AH76" s="404"/>
      <c r="AI76" s="404"/>
      <c r="AJ76" s="404"/>
      <c r="AK76" s="404"/>
      <c r="AL76" s="404"/>
      <c r="AM76" s="404"/>
      <c r="AN76" s="404"/>
      <c r="AO76" s="404"/>
      <c r="AP76" s="404"/>
      <c r="AQ76" s="404"/>
      <c r="AR76" s="404"/>
      <c r="AS76" s="423">
        <f t="shared" si="40"/>
        <v>0</v>
      </c>
      <c r="AT76" s="423">
        <f t="shared" si="40"/>
        <v>0</v>
      </c>
      <c r="AU76" s="423">
        <f t="shared" si="40"/>
        <v>0</v>
      </c>
      <c r="AV76" s="423">
        <f t="shared" si="40"/>
        <v>0</v>
      </c>
      <c r="AW76" s="423"/>
      <c r="AX76" s="423"/>
      <c r="AY76" s="423">
        <f>S76+AE76+AS76+AT76</f>
        <v>5</v>
      </c>
      <c r="AZ76" s="423">
        <f>T76+AF76+AU76+AV76</f>
        <v>27</v>
      </c>
      <c r="BA76" s="424">
        <f>C76+E76+G76+I76</f>
        <v>0</v>
      </c>
      <c r="BB76" s="424">
        <f>D76+F76+H76+J76</f>
        <v>0</v>
      </c>
      <c r="BC76" s="425">
        <f t="shared" si="16"/>
        <v>5.4</v>
      </c>
      <c r="BD76" s="426">
        <f t="shared" si="17"/>
        <v>24.5</v>
      </c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</row>
    <row r="77" spans="1:78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24"/>
      <c r="AZ77" s="24"/>
      <c r="BA77" s="18"/>
      <c r="BB77" s="18"/>
      <c r="BC77" s="96"/>
      <c r="BD77" s="119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</row>
    <row r="78" spans="1:78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24"/>
      <c r="AZ78" s="24"/>
      <c r="BA78" s="18"/>
      <c r="BB78" s="18"/>
      <c r="BC78" s="96"/>
      <c r="BD78" s="119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</row>
    <row r="79" spans="1:78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24"/>
      <c r="AZ79" s="24"/>
      <c r="BA79" s="18"/>
      <c r="BB79" s="18"/>
      <c r="BC79" s="96"/>
      <c r="BD79" s="119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</row>
    <row r="80" spans="1:78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31"/>
      <c r="L80" s="18"/>
      <c r="M80" s="31"/>
      <c r="N80" s="18"/>
      <c r="O80" s="31"/>
      <c r="P80" s="18"/>
      <c r="Q80" s="31"/>
      <c r="R80" s="18"/>
      <c r="S80" s="24"/>
      <c r="T80" s="24"/>
      <c r="U80" s="31"/>
      <c r="V80" s="18"/>
      <c r="W80" s="31"/>
      <c r="X80" s="18"/>
      <c r="Y80" s="31"/>
      <c r="Z80" s="18"/>
      <c r="AA80" s="18"/>
      <c r="AB80" s="18"/>
      <c r="AC80" s="18"/>
      <c r="AD80" s="18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24"/>
      <c r="AZ80" s="24"/>
      <c r="BA80" s="18"/>
      <c r="BB80" s="18"/>
      <c r="BC80" s="96"/>
      <c r="BD80" s="119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</row>
    <row r="81" spans="1:78" ht="12.75">
      <c r="A81" s="99" t="s">
        <v>154</v>
      </c>
      <c r="BA81" s="18"/>
      <c r="BB81" s="18"/>
      <c r="BC81" s="96"/>
      <c r="BD81" s="119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</row>
  </sheetData>
  <sheetProtection/>
  <mergeCells count="21">
    <mergeCell ref="K7:L7"/>
    <mergeCell ref="A7:A8"/>
    <mergeCell ref="B7:B8"/>
    <mergeCell ref="C7:D7"/>
    <mergeCell ref="E7:F7"/>
    <mergeCell ref="G7:H7"/>
    <mergeCell ref="I7:J7"/>
    <mergeCell ref="M7:N7"/>
    <mergeCell ref="AO7:AR7"/>
    <mergeCell ref="AK7:AN7"/>
    <mergeCell ref="AS7:AV7"/>
    <mergeCell ref="AW7:AX7"/>
    <mergeCell ref="T4:AB4"/>
    <mergeCell ref="T5:AC5"/>
    <mergeCell ref="BA7:BB7"/>
    <mergeCell ref="BC7:BC8"/>
    <mergeCell ref="BD7:BD8"/>
    <mergeCell ref="O7:P7"/>
    <mergeCell ref="Q7:R7"/>
    <mergeCell ref="S7:T7"/>
    <mergeCell ref="AG7:AJ7"/>
  </mergeCells>
  <printOptions/>
  <pageMargins left="0.1968503937007874" right="0.1968503937007874" top="0.6692913385826772" bottom="0.3937007874015748" header="0.4330708661417323" footer="0.15748031496062992"/>
  <pageSetup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102"/>
  <sheetViews>
    <sheetView zoomScalePageLayoutView="0" workbookViewId="0" topLeftCell="A13">
      <selection activeCell="AO13" sqref="AO13"/>
    </sheetView>
  </sheetViews>
  <sheetFormatPr defaultColWidth="9.00390625" defaultRowHeight="12.75"/>
  <cols>
    <col min="1" max="1" width="2.375" style="0" customWidth="1"/>
    <col min="2" max="2" width="16.25390625" style="0" customWidth="1"/>
    <col min="3" max="3" width="2.875" style="0" customWidth="1"/>
    <col min="4" max="4" width="3.125" style="0" customWidth="1"/>
    <col min="5" max="5" width="2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4.625" style="0" customWidth="1"/>
    <col min="13" max="13" width="3.00390625" style="26" customWidth="1"/>
    <col min="14" max="14" width="5.25390625" style="0" customWidth="1"/>
    <col min="15" max="15" width="2.375" style="26" customWidth="1"/>
    <col min="16" max="16" width="4.875" style="0" customWidth="1"/>
    <col min="17" max="17" width="3.00390625" style="26" customWidth="1"/>
    <col min="18" max="18" width="5.75390625" style="0" customWidth="1"/>
    <col min="19" max="19" width="3.375" style="2" customWidth="1"/>
    <col min="20" max="20" width="5.00390625" style="2" customWidth="1"/>
    <col min="21" max="21" width="2.75390625" style="26" customWidth="1"/>
    <col min="22" max="22" width="5.625" style="0" customWidth="1"/>
    <col min="23" max="23" width="2.75390625" style="26" customWidth="1"/>
    <col min="24" max="24" width="4.625" style="0" customWidth="1"/>
    <col min="25" max="25" width="3.00390625" style="26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2" customWidth="1"/>
    <col min="32" max="32" width="4.375" style="2" customWidth="1"/>
    <col min="33" max="33" width="2.875" style="2" hidden="1" customWidth="1"/>
    <col min="34" max="34" width="3.375" style="2" hidden="1" customWidth="1"/>
    <col min="35" max="36" width="3.375" style="0" customWidth="1"/>
    <col min="37" max="37" width="2.875" style="0" customWidth="1"/>
    <col min="38" max="38" width="3.75390625" style="0" customWidth="1"/>
    <col min="39" max="39" width="2.625" style="0" customWidth="1"/>
    <col min="40" max="41" width="3.25390625" style="0" customWidth="1"/>
    <col min="42" max="42" width="4.25390625" style="0" customWidth="1"/>
    <col min="43" max="43" width="4.125" style="2" customWidth="1"/>
    <col min="44" max="44" width="6.875" style="2" customWidth="1"/>
    <col min="45" max="45" width="2.375" style="0" customWidth="1"/>
    <col min="46" max="46" width="3.75390625" style="0" customWidth="1"/>
    <col min="47" max="47" width="3.125" style="91" customWidth="1"/>
    <col min="48" max="48" width="6.125" style="112" customWidth="1"/>
  </cols>
  <sheetData>
    <row r="1" spans="2:46" ht="12.75">
      <c r="B1" s="9"/>
      <c r="C1" s="9"/>
      <c r="D1" s="9"/>
      <c r="E1" s="9"/>
      <c r="F1" s="9"/>
      <c r="G1" s="9"/>
      <c r="H1" s="9"/>
      <c r="I1" s="9"/>
      <c r="AN1" s="9"/>
      <c r="AO1" s="9"/>
      <c r="AP1" s="9"/>
      <c r="AQ1" s="83"/>
      <c r="AR1" s="83"/>
      <c r="AS1" s="9"/>
      <c r="AT1" s="9"/>
    </row>
    <row r="2" spans="2:46" ht="12.75">
      <c r="B2" s="9"/>
      <c r="C2" s="9"/>
      <c r="D2" s="9"/>
      <c r="E2" s="9"/>
      <c r="F2" s="9"/>
      <c r="G2" s="9"/>
      <c r="H2" s="9"/>
      <c r="I2" s="9"/>
      <c r="AN2" s="83"/>
      <c r="AO2" s="9"/>
      <c r="AP2" s="9"/>
      <c r="AQ2" s="83"/>
      <c r="AR2" s="83"/>
      <c r="AS2" s="9"/>
      <c r="AT2" s="9"/>
    </row>
    <row r="3" spans="2:46" ht="12.75">
      <c r="B3" s="9"/>
      <c r="C3" s="9"/>
      <c r="D3" s="9"/>
      <c r="E3" s="9"/>
      <c r="F3" s="9"/>
      <c r="G3" s="9"/>
      <c r="H3" s="9"/>
      <c r="I3" s="9"/>
      <c r="AN3" s="9"/>
      <c r="AO3" s="9"/>
      <c r="AP3" s="9"/>
      <c r="AQ3" s="83"/>
      <c r="AR3" s="83"/>
      <c r="AS3" s="9"/>
      <c r="AT3" s="9"/>
    </row>
    <row r="4" spans="1:46" ht="12.7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721" t="s">
        <v>77</v>
      </c>
      <c r="U4" s="721"/>
      <c r="V4" s="721"/>
      <c r="W4" s="721"/>
      <c r="X4" s="721"/>
      <c r="Y4" s="721"/>
      <c r="Z4" s="721"/>
      <c r="AA4" s="721"/>
      <c r="AB4" s="721"/>
      <c r="AC4" s="251"/>
      <c r="AD4" s="25"/>
      <c r="AE4" s="25"/>
      <c r="AF4" s="38"/>
      <c r="AG4" s="38"/>
      <c r="AH4" s="38"/>
      <c r="AI4" s="18"/>
      <c r="AJ4" s="18"/>
      <c r="AK4" s="18"/>
      <c r="AL4" s="25"/>
      <c r="AM4" s="25"/>
      <c r="AN4" s="25"/>
      <c r="AO4" s="25"/>
      <c r="AP4" s="25"/>
      <c r="AQ4" s="38"/>
      <c r="AR4" s="38"/>
      <c r="AS4" s="9"/>
      <c r="AT4" s="9"/>
    </row>
    <row r="5" spans="1:4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721" t="s">
        <v>156</v>
      </c>
      <c r="U5" s="721"/>
      <c r="V5" s="721"/>
      <c r="W5" s="721"/>
      <c r="X5" s="721"/>
      <c r="Y5" s="721"/>
      <c r="Z5" s="721"/>
      <c r="AA5" s="721"/>
      <c r="AB5" s="721"/>
      <c r="AC5" s="721"/>
      <c r="AD5" s="25"/>
      <c r="AE5" s="25"/>
      <c r="AF5" s="38"/>
      <c r="AG5" s="38"/>
      <c r="AH5" s="38"/>
      <c r="AI5" s="18"/>
      <c r="AJ5" s="18"/>
      <c r="AK5" s="18"/>
      <c r="AL5" s="25"/>
      <c r="AM5" s="25"/>
      <c r="AN5" s="25"/>
      <c r="AO5" s="25"/>
      <c r="AP5" s="25"/>
      <c r="AQ5" s="38"/>
      <c r="AR5" s="38"/>
      <c r="AS5" s="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38"/>
      <c r="AH6" s="38"/>
      <c r="AI6" s="18"/>
      <c r="AJ6" s="18"/>
      <c r="AK6" s="18"/>
      <c r="AL6" s="25"/>
      <c r="AM6" s="25"/>
      <c r="AN6" s="25"/>
      <c r="AO6" s="25"/>
      <c r="AP6" s="25"/>
      <c r="AQ6" s="38"/>
      <c r="AR6" s="38"/>
      <c r="AS6" s="9"/>
    </row>
    <row r="7" spans="1:70" s="1" customFormat="1" ht="20.25" customHeight="1">
      <c r="A7" s="3" t="s">
        <v>0</v>
      </c>
      <c r="B7" s="20"/>
      <c r="C7" s="732" t="s">
        <v>64</v>
      </c>
      <c r="D7" s="733"/>
      <c r="E7" s="732" t="s">
        <v>152</v>
      </c>
      <c r="F7" s="733"/>
      <c r="G7" s="732" t="s">
        <v>151</v>
      </c>
      <c r="H7" s="733"/>
      <c r="I7" s="734" t="s">
        <v>48</v>
      </c>
      <c r="J7" s="735"/>
      <c r="K7" s="309" t="s">
        <v>3</v>
      </c>
      <c r="L7" s="310"/>
      <c r="M7" s="309" t="s">
        <v>4</v>
      </c>
      <c r="N7" s="310"/>
      <c r="O7" s="309" t="s">
        <v>6</v>
      </c>
      <c r="P7" s="310"/>
      <c r="Q7" s="309" t="s">
        <v>5</v>
      </c>
      <c r="R7" s="310"/>
      <c r="S7" s="190" t="s">
        <v>7</v>
      </c>
      <c r="T7" s="190"/>
      <c r="U7" s="27" t="s">
        <v>33</v>
      </c>
      <c r="V7" s="310"/>
      <c r="W7" s="309" t="s">
        <v>39</v>
      </c>
      <c r="X7" s="310"/>
      <c r="Y7" s="309" t="s">
        <v>40</v>
      </c>
      <c r="Z7" s="310"/>
      <c r="AA7" s="310" t="s">
        <v>34</v>
      </c>
      <c r="AB7" s="310"/>
      <c r="AC7" s="310" t="s">
        <v>35</v>
      </c>
      <c r="AD7" s="310"/>
      <c r="AE7" s="190" t="s">
        <v>36</v>
      </c>
      <c r="AF7" s="190"/>
      <c r="AG7" s="72" t="s">
        <v>55</v>
      </c>
      <c r="AH7" s="73"/>
      <c r="AI7" s="310" t="s">
        <v>43</v>
      </c>
      <c r="AJ7" s="310"/>
      <c r="AK7" s="310" t="s">
        <v>42</v>
      </c>
      <c r="AL7" s="310"/>
      <c r="AM7" s="313" t="s">
        <v>41</v>
      </c>
      <c r="AN7" s="313"/>
      <c r="AO7" s="184" t="s">
        <v>37</v>
      </c>
      <c r="AP7" s="184"/>
      <c r="AQ7" s="212" t="s">
        <v>38</v>
      </c>
      <c r="AR7" s="212"/>
      <c r="AS7" s="736" t="s">
        <v>69</v>
      </c>
      <c r="AT7" s="737"/>
      <c r="AU7" s="738" t="s">
        <v>84</v>
      </c>
      <c r="AV7" s="729" t="s">
        <v>100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" customFormat="1" ht="51" customHeight="1">
      <c r="A8" s="3"/>
      <c r="B8" s="3"/>
      <c r="C8" s="314" t="s">
        <v>50</v>
      </c>
      <c r="D8" s="314" t="s">
        <v>49</v>
      </c>
      <c r="E8" s="314" t="s">
        <v>50</v>
      </c>
      <c r="F8" s="314" t="s">
        <v>49</v>
      </c>
      <c r="G8" s="314" t="s">
        <v>50</v>
      </c>
      <c r="H8" s="314" t="s">
        <v>49</v>
      </c>
      <c r="I8" s="314" t="s">
        <v>50</v>
      </c>
      <c r="J8" s="314" t="s">
        <v>49</v>
      </c>
      <c r="K8" s="311" t="s">
        <v>1</v>
      </c>
      <c r="L8" s="312" t="s">
        <v>2</v>
      </c>
      <c r="M8" s="311" t="s">
        <v>1</v>
      </c>
      <c r="N8" s="312" t="s">
        <v>2</v>
      </c>
      <c r="O8" s="311" t="s">
        <v>1</v>
      </c>
      <c r="P8" s="312" t="s">
        <v>2</v>
      </c>
      <c r="Q8" s="311" t="s">
        <v>1</v>
      </c>
      <c r="R8" s="312" t="s">
        <v>2</v>
      </c>
      <c r="S8" s="191" t="s">
        <v>1</v>
      </c>
      <c r="T8" s="191" t="s">
        <v>2</v>
      </c>
      <c r="U8" s="311" t="s">
        <v>1</v>
      </c>
      <c r="V8" s="312" t="s">
        <v>2</v>
      </c>
      <c r="W8" s="311" t="s">
        <v>1</v>
      </c>
      <c r="X8" s="312" t="s">
        <v>2</v>
      </c>
      <c r="Y8" s="311" t="s">
        <v>1</v>
      </c>
      <c r="Z8" s="312" t="s">
        <v>2</v>
      </c>
      <c r="AA8" s="312" t="s">
        <v>1</v>
      </c>
      <c r="AB8" s="312" t="s">
        <v>2</v>
      </c>
      <c r="AC8" s="312" t="s">
        <v>1</v>
      </c>
      <c r="AD8" s="312" t="s">
        <v>2</v>
      </c>
      <c r="AE8" s="191" t="s">
        <v>1</v>
      </c>
      <c r="AF8" s="191" t="s">
        <v>2</v>
      </c>
      <c r="AG8" s="62" t="s">
        <v>1</v>
      </c>
      <c r="AH8" s="62" t="s">
        <v>2</v>
      </c>
      <c r="AI8" s="312" t="s">
        <v>1</v>
      </c>
      <c r="AJ8" s="312" t="s">
        <v>2</v>
      </c>
      <c r="AK8" s="312" t="s">
        <v>1</v>
      </c>
      <c r="AL8" s="312" t="s">
        <v>2</v>
      </c>
      <c r="AM8" s="312" t="s">
        <v>1</v>
      </c>
      <c r="AN8" s="312" t="s">
        <v>2</v>
      </c>
      <c r="AO8" s="206" t="s">
        <v>1</v>
      </c>
      <c r="AP8" s="206" t="s">
        <v>2</v>
      </c>
      <c r="AQ8" s="213" t="s">
        <v>1</v>
      </c>
      <c r="AR8" s="213" t="s">
        <v>2</v>
      </c>
      <c r="AS8" s="53" t="s">
        <v>67</v>
      </c>
      <c r="AT8" s="84" t="s">
        <v>68</v>
      </c>
      <c r="AU8" s="738"/>
      <c r="AV8" s="730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03">
        <v>19</v>
      </c>
      <c r="T9" s="303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03">
        <v>31</v>
      </c>
      <c r="AF9" s="303">
        <v>32</v>
      </c>
      <c r="AG9" s="303">
        <v>33</v>
      </c>
      <c r="AH9" s="303">
        <v>34</v>
      </c>
      <c r="AI9" s="303">
        <v>35</v>
      </c>
      <c r="AJ9" s="303">
        <v>36</v>
      </c>
      <c r="AK9" s="303">
        <v>37</v>
      </c>
      <c r="AL9" s="303">
        <v>38</v>
      </c>
      <c r="AM9" s="303">
        <v>39</v>
      </c>
      <c r="AN9" s="303">
        <v>40</v>
      </c>
      <c r="AO9" s="303">
        <v>41</v>
      </c>
      <c r="AP9" s="303">
        <v>42</v>
      </c>
      <c r="AQ9" s="303">
        <v>43</v>
      </c>
      <c r="AR9" s="303">
        <v>44</v>
      </c>
      <c r="AS9" s="303">
        <v>45</v>
      </c>
      <c r="AT9" s="303">
        <v>46</v>
      </c>
      <c r="AU9" s="303">
        <v>47</v>
      </c>
      <c r="AV9" s="303">
        <v>48</v>
      </c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</row>
    <row r="10" spans="1:70" s="1" customFormat="1" ht="13.5" customHeight="1">
      <c r="A10" s="3"/>
      <c r="B10" s="3"/>
      <c r="C10" s="3"/>
      <c r="D10" s="3"/>
      <c r="E10" s="65"/>
      <c r="F10" s="65"/>
      <c r="G10" s="65"/>
      <c r="H10" s="65"/>
      <c r="I10" s="65"/>
      <c r="J10" s="65"/>
      <c r="K10" s="7"/>
      <c r="L10" s="5"/>
      <c r="M10" s="7"/>
      <c r="N10" s="5"/>
      <c r="O10" s="7"/>
      <c r="P10" s="5"/>
      <c r="Q10" s="7"/>
      <c r="R10" s="23"/>
      <c r="S10" s="208" t="s">
        <v>44</v>
      </c>
      <c r="T10" s="209"/>
      <c r="U10" s="207"/>
      <c r="V10" s="210"/>
      <c r="W10" s="37"/>
      <c r="X10" s="10"/>
      <c r="Y10" s="7"/>
      <c r="Z10" s="5"/>
      <c r="AA10" s="5"/>
      <c r="AB10" s="5"/>
      <c r="AC10" s="5"/>
      <c r="AD10" s="5"/>
      <c r="AE10" s="191"/>
      <c r="AF10" s="191"/>
      <c r="AG10" s="6"/>
      <c r="AH10" s="6"/>
      <c r="AI10" s="5"/>
      <c r="AJ10" s="5"/>
      <c r="AK10" s="5"/>
      <c r="AL10" s="5"/>
      <c r="AM10" s="5"/>
      <c r="AN10" s="5"/>
      <c r="AO10" s="206"/>
      <c r="AP10" s="206"/>
      <c r="AQ10" s="213"/>
      <c r="AR10" s="213"/>
      <c r="AT10" s="16"/>
      <c r="AU10" s="253"/>
      <c r="AV10" s="254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s="1" customFormat="1" ht="12.75">
      <c r="A11" s="3">
        <v>1</v>
      </c>
      <c r="B11" s="228" t="s">
        <v>8</v>
      </c>
      <c r="C11" s="228"/>
      <c r="D11" s="228"/>
      <c r="E11" s="65"/>
      <c r="F11" s="65"/>
      <c r="G11" s="65"/>
      <c r="H11" s="65"/>
      <c r="I11" s="65"/>
      <c r="J11" s="65"/>
      <c r="K11" s="27">
        <v>3</v>
      </c>
      <c r="L11" s="3">
        <v>90</v>
      </c>
      <c r="M11" s="27">
        <v>3</v>
      </c>
      <c r="N11" s="3">
        <v>91</v>
      </c>
      <c r="O11" s="27">
        <v>3</v>
      </c>
      <c r="P11" s="3">
        <v>87</v>
      </c>
      <c r="Q11" s="27">
        <v>4</v>
      </c>
      <c r="R11" s="20">
        <v>104</v>
      </c>
      <c r="S11" s="193">
        <f>K11+M11+O11+Q11</f>
        <v>13</v>
      </c>
      <c r="T11" s="190">
        <f>L11+N11+P11+R11</f>
        <v>372</v>
      </c>
      <c r="U11" s="35">
        <v>3</v>
      </c>
      <c r="V11" s="3">
        <v>77</v>
      </c>
      <c r="W11" s="27">
        <v>3</v>
      </c>
      <c r="X11" s="3">
        <v>86</v>
      </c>
      <c r="Y11" s="27">
        <v>4</v>
      </c>
      <c r="Z11" s="3">
        <v>100</v>
      </c>
      <c r="AA11" s="3">
        <v>2</v>
      </c>
      <c r="AB11" s="3">
        <v>58</v>
      </c>
      <c r="AC11" s="3">
        <v>3</v>
      </c>
      <c r="AD11" s="3">
        <v>73</v>
      </c>
      <c r="AE11" s="190">
        <f>U11+W11+Y11+AA11+AC11</f>
        <v>15</v>
      </c>
      <c r="AF11" s="190">
        <f>V11+X11+Z11+AB11+AD11</f>
        <v>394</v>
      </c>
      <c r="AG11" s="4"/>
      <c r="AH11" s="4"/>
      <c r="AI11" s="3">
        <v>3</v>
      </c>
      <c r="AJ11" s="3">
        <v>75</v>
      </c>
      <c r="AK11" s="3">
        <v>3</v>
      </c>
      <c r="AL11" s="3">
        <v>66</v>
      </c>
      <c r="AM11" s="3">
        <v>3</v>
      </c>
      <c r="AN11" s="3">
        <v>70</v>
      </c>
      <c r="AO11" s="190">
        <f>AI11+AK11+AM11</f>
        <v>9</v>
      </c>
      <c r="AP11" s="190">
        <f>AN11+AL11+AJ11</f>
        <v>211</v>
      </c>
      <c r="AQ11" s="212">
        <f>AO11+AG11+AE11+S11</f>
        <v>37</v>
      </c>
      <c r="AR11" s="212">
        <f>AP11+AH11+AF11+T11</f>
        <v>977</v>
      </c>
      <c r="AT11" s="16"/>
      <c r="AU11" s="253">
        <f>AR11/AQ11</f>
        <v>26.405405405405407</v>
      </c>
      <c r="AV11" s="254">
        <f>(T11*0.75)+(AF11*1)+(AP11*1.22)</f>
        <v>930.4200000000001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 s="1" customFormat="1" ht="13.5" thickBot="1">
      <c r="A12" s="3">
        <v>2</v>
      </c>
      <c r="B12" s="228" t="s">
        <v>9</v>
      </c>
      <c r="C12" s="228"/>
      <c r="D12" s="228"/>
      <c r="E12" s="65"/>
      <c r="F12" s="65"/>
      <c r="G12" s="65"/>
      <c r="H12" s="65"/>
      <c r="I12" s="65"/>
      <c r="J12" s="65"/>
      <c r="K12" s="29">
        <v>2</v>
      </c>
      <c r="L12" s="11">
        <v>60</v>
      </c>
      <c r="M12" s="29">
        <v>2</v>
      </c>
      <c r="N12" s="11">
        <v>61</v>
      </c>
      <c r="O12" s="29">
        <v>2</v>
      </c>
      <c r="P12" s="11">
        <v>62</v>
      </c>
      <c r="Q12" s="29">
        <v>2</v>
      </c>
      <c r="R12" s="22">
        <v>53</v>
      </c>
      <c r="S12" s="193">
        <f aca="true" t="shared" si="0" ref="S12:T25">K12+M12+O12+Q12</f>
        <v>8</v>
      </c>
      <c r="T12" s="190">
        <f t="shared" si="0"/>
        <v>236</v>
      </c>
      <c r="U12" s="35">
        <v>3</v>
      </c>
      <c r="V12" s="3">
        <v>67</v>
      </c>
      <c r="W12" s="27">
        <v>2</v>
      </c>
      <c r="X12" s="3">
        <v>57</v>
      </c>
      <c r="Y12" s="27">
        <v>2</v>
      </c>
      <c r="Z12" s="3">
        <v>54</v>
      </c>
      <c r="AA12" s="3">
        <v>2</v>
      </c>
      <c r="AB12" s="3">
        <v>57</v>
      </c>
      <c r="AC12" s="3">
        <v>2</v>
      </c>
      <c r="AD12" s="3">
        <v>51</v>
      </c>
      <c r="AE12" s="190">
        <f aca="true" t="shared" si="1" ref="AE12:AF25">U12+W12+Y12+AA12+AC12</f>
        <v>11</v>
      </c>
      <c r="AF12" s="190">
        <f t="shared" si="1"/>
        <v>286</v>
      </c>
      <c r="AG12" s="4"/>
      <c r="AH12" s="4"/>
      <c r="AI12" s="3">
        <v>2</v>
      </c>
      <c r="AJ12" s="3">
        <v>51</v>
      </c>
      <c r="AK12" s="3">
        <v>3</v>
      </c>
      <c r="AL12" s="3">
        <v>69</v>
      </c>
      <c r="AM12" s="3">
        <v>3</v>
      </c>
      <c r="AN12" s="3">
        <v>80</v>
      </c>
      <c r="AO12" s="190">
        <f aca="true" t="shared" si="2" ref="AO12:AO25">AI12+AK12+AM12</f>
        <v>8</v>
      </c>
      <c r="AP12" s="190">
        <f aca="true" t="shared" si="3" ref="AP12:AP25">AN12+AL12+AJ12</f>
        <v>200</v>
      </c>
      <c r="AQ12" s="212">
        <f aca="true" t="shared" si="4" ref="AQ12:AR25">AO12+AG12+AE12+S12</f>
        <v>27</v>
      </c>
      <c r="AR12" s="212">
        <f t="shared" si="4"/>
        <v>722</v>
      </c>
      <c r="AT12" s="16"/>
      <c r="AU12" s="253">
        <f aca="true" t="shared" si="5" ref="AU12:AU73">AR12/AQ12</f>
        <v>26.74074074074074</v>
      </c>
      <c r="AV12" s="254">
        <f aca="true" t="shared" si="6" ref="AV12:AV72">(T12*0.75)+(AF12*1)+(AP12*1.22)</f>
        <v>707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s="1" customFormat="1" ht="13.5" thickBot="1">
      <c r="A13" s="3">
        <v>3</v>
      </c>
      <c r="B13" s="228" t="s">
        <v>107</v>
      </c>
      <c r="C13" s="228"/>
      <c r="D13" s="228"/>
      <c r="E13" s="65"/>
      <c r="F13" s="65"/>
      <c r="G13" s="65"/>
      <c r="H13" s="65"/>
      <c r="I13" s="65"/>
      <c r="J13" s="272"/>
      <c r="K13" s="274"/>
      <c r="L13" s="275"/>
      <c r="M13" s="276">
        <v>1</v>
      </c>
      <c r="N13" s="275">
        <v>12</v>
      </c>
      <c r="O13" s="276"/>
      <c r="P13" s="275"/>
      <c r="Q13" s="276">
        <v>1</v>
      </c>
      <c r="R13" s="277">
        <v>15</v>
      </c>
      <c r="S13" s="273">
        <f t="shared" si="0"/>
        <v>2</v>
      </c>
      <c r="T13" s="190">
        <f t="shared" si="0"/>
        <v>27</v>
      </c>
      <c r="U13" s="35"/>
      <c r="V13" s="3"/>
      <c r="W13" s="27">
        <v>1</v>
      </c>
      <c r="X13" s="3">
        <v>22</v>
      </c>
      <c r="Y13" s="27"/>
      <c r="Z13" s="3"/>
      <c r="AA13" s="3">
        <v>1</v>
      </c>
      <c r="AB13" s="3">
        <v>14</v>
      </c>
      <c r="AC13" s="3"/>
      <c r="AD13" s="3"/>
      <c r="AE13" s="190">
        <f t="shared" si="1"/>
        <v>2</v>
      </c>
      <c r="AF13" s="190">
        <f t="shared" si="1"/>
        <v>36</v>
      </c>
      <c r="AG13" s="4"/>
      <c r="AH13" s="4"/>
      <c r="AI13" s="3">
        <v>1</v>
      </c>
      <c r="AJ13" s="3">
        <v>25</v>
      </c>
      <c r="AK13" s="3"/>
      <c r="AL13" s="3"/>
      <c r="AM13" s="3">
        <v>1</v>
      </c>
      <c r="AN13" s="3">
        <v>14</v>
      </c>
      <c r="AO13" s="190">
        <f t="shared" si="2"/>
        <v>2</v>
      </c>
      <c r="AP13" s="190">
        <f t="shared" si="3"/>
        <v>39</v>
      </c>
      <c r="AQ13" s="212">
        <f t="shared" si="4"/>
        <v>6</v>
      </c>
      <c r="AR13" s="212">
        <f t="shared" si="4"/>
        <v>102</v>
      </c>
      <c r="AT13" s="16"/>
      <c r="AU13" s="253">
        <f>AR13/AQ13</f>
        <v>17</v>
      </c>
      <c r="AV13" s="254">
        <f t="shared" si="6"/>
        <v>103.83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s="1" customFormat="1" ht="12.75">
      <c r="A14" s="3">
        <v>4</v>
      </c>
      <c r="B14" s="228" t="s">
        <v>87</v>
      </c>
      <c r="C14" s="228"/>
      <c r="D14" s="228"/>
      <c r="E14" s="65"/>
      <c r="F14" s="65"/>
      <c r="G14" s="65"/>
      <c r="H14" s="65"/>
      <c r="I14" s="65"/>
      <c r="J14" s="65"/>
      <c r="K14" s="27">
        <v>2</v>
      </c>
      <c r="L14" s="3">
        <v>50</v>
      </c>
      <c r="M14" s="27">
        <v>1</v>
      </c>
      <c r="N14" s="3">
        <v>36</v>
      </c>
      <c r="O14" s="27">
        <v>1</v>
      </c>
      <c r="P14" s="3">
        <v>34</v>
      </c>
      <c r="Q14" s="27">
        <v>1</v>
      </c>
      <c r="R14" s="20">
        <v>27</v>
      </c>
      <c r="S14" s="193">
        <f t="shared" si="0"/>
        <v>5</v>
      </c>
      <c r="T14" s="190">
        <f t="shared" si="0"/>
        <v>147</v>
      </c>
      <c r="U14" s="35">
        <v>2</v>
      </c>
      <c r="V14" s="3">
        <v>44</v>
      </c>
      <c r="W14" s="27">
        <v>1</v>
      </c>
      <c r="X14" s="3">
        <v>27</v>
      </c>
      <c r="Y14" s="27">
        <v>1</v>
      </c>
      <c r="Z14" s="3">
        <v>24</v>
      </c>
      <c r="AA14" s="3">
        <v>2</v>
      </c>
      <c r="AB14" s="3">
        <v>38</v>
      </c>
      <c r="AC14" s="3">
        <v>2</v>
      </c>
      <c r="AD14" s="3">
        <v>35</v>
      </c>
      <c r="AE14" s="190">
        <f t="shared" si="1"/>
        <v>8</v>
      </c>
      <c r="AF14" s="190">
        <f t="shared" si="1"/>
        <v>168</v>
      </c>
      <c r="AG14" s="4"/>
      <c r="AH14" s="4"/>
      <c r="AI14" s="3">
        <v>2</v>
      </c>
      <c r="AJ14" s="3">
        <v>50</v>
      </c>
      <c r="AK14" s="3"/>
      <c r="AL14" s="3"/>
      <c r="AM14" s="3"/>
      <c r="AN14" s="3"/>
      <c r="AO14" s="190">
        <f t="shared" si="2"/>
        <v>2</v>
      </c>
      <c r="AP14" s="190">
        <f t="shared" si="3"/>
        <v>50</v>
      </c>
      <c r="AQ14" s="212">
        <f t="shared" si="4"/>
        <v>15</v>
      </c>
      <c r="AR14" s="212">
        <f t="shared" si="4"/>
        <v>365</v>
      </c>
      <c r="AT14" s="16"/>
      <c r="AU14" s="253">
        <f t="shared" si="5"/>
        <v>24.333333333333332</v>
      </c>
      <c r="AV14" s="254">
        <f t="shared" si="6"/>
        <v>339.25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" customFormat="1" ht="12.75">
      <c r="A15" s="3">
        <v>5</v>
      </c>
      <c r="B15" s="228" t="s">
        <v>88</v>
      </c>
      <c r="C15" s="228"/>
      <c r="D15" s="228"/>
      <c r="E15" s="65"/>
      <c r="F15" s="65"/>
      <c r="G15" s="65"/>
      <c r="H15" s="65"/>
      <c r="I15" s="65"/>
      <c r="J15" s="65"/>
      <c r="K15" s="27">
        <v>3</v>
      </c>
      <c r="L15" s="3">
        <v>76</v>
      </c>
      <c r="M15" s="27">
        <v>2</v>
      </c>
      <c r="N15" s="3">
        <v>58</v>
      </c>
      <c r="O15" s="27">
        <v>2</v>
      </c>
      <c r="P15" s="3">
        <v>60</v>
      </c>
      <c r="Q15" s="27">
        <v>3</v>
      </c>
      <c r="R15" s="20">
        <v>71</v>
      </c>
      <c r="S15" s="193">
        <f t="shared" si="0"/>
        <v>10</v>
      </c>
      <c r="T15" s="190">
        <f t="shared" si="0"/>
        <v>265</v>
      </c>
      <c r="U15" s="35">
        <v>3</v>
      </c>
      <c r="V15" s="3">
        <v>81</v>
      </c>
      <c r="W15" s="27">
        <v>3</v>
      </c>
      <c r="X15" s="3">
        <v>77</v>
      </c>
      <c r="Y15" s="27">
        <v>2</v>
      </c>
      <c r="Z15" s="3">
        <v>41</v>
      </c>
      <c r="AA15" s="3">
        <v>2</v>
      </c>
      <c r="AB15" s="3">
        <v>64</v>
      </c>
      <c r="AC15" s="3">
        <v>2</v>
      </c>
      <c r="AD15" s="3">
        <v>52</v>
      </c>
      <c r="AE15" s="190">
        <f t="shared" si="1"/>
        <v>12</v>
      </c>
      <c r="AF15" s="190">
        <f t="shared" si="1"/>
        <v>315</v>
      </c>
      <c r="AG15" s="4"/>
      <c r="AH15" s="4"/>
      <c r="AI15" s="3">
        <v>2</v>
      </c>
      <c r="AJ15" s="3">
        <v>50</v>
      </c>
      <c r="AK15" s="3">
        <v>2</v>
      </c>
      <c r="AL15" s="3">
        <v>42</v>
      </c>
      <c r="AM15" s="3">
        <v>2</v>
      </c>
      <c r="AN15" s="3">
        <v>43</v>
      </c>
      <c r="AO15" s="190">
        <f t="shared" si="2"/>
        <v>6</v>
      </c>
      <c r="AP15" s="190">
        <f t="shared" si="3"/>
        <v>135</v>
      </c>
      <c r="AQ15" s="212">
        <f t="shared" si="4"/>
        <v>28</v>
      </c>
      <c r="AR15" s="212">
        <f t="shared" si="4"/>
        <v>715</v>
      </c>
      <c r="AT15" s="16"/>
      <c r="AU15" s="253">
        <f t="shared" si="5"/>
        <v>25.535714285714285</v>
      </c>
      <c r="AV15" s="254">
        <f t="shared" si="6"/>
        <v>678.45</v>
      </c>
      <c r="AW15" s="61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 s="1" customFormat="1" ht="13.5" thickBot="1">
      <c r="A16" s="3">
        <v>6</v>
      </c>
      <c r="B16" s="229" t="s">
        <v>89</v>
      </c>
      <c r="C16" s="229"/>
      <c r="D16" s="229"/>
      <c r="E16" s="70"/>
      <c r="F16" s="70"/>
      <c r="G16" s="70"/>
      <c r="H16" s="70"/>
      <c r="I16" s="70"/>
      <c r="J16" s="70"/>
      <c r="K16" s="29">
        <v>1</v>
      </c>
      <c r="L16" s="11">
        <v>21</v>
      </c>
      <c r="M16" s="29">
        <v>1</v>
      </c>
      <c r="N16" s="11">
        <v>26</v>
      </c>
      <c r="O16" s="29">
        <v>1</v>
      </c>
      <c r="P16" s="11">
        <v>27</v>
      </c>
      <c r="Q16" s="29">
        <v>2</v>
      </c>
      <c r="R16" s="22">
        <v>48</v>
      </c>
      <c r="S16" s="194">
        <f t="shared" si="0"/>
        <v>5</v>
      </c>
      <c r="T16" s="195">
        <f t="shared" si="0"/>
        <v>122</v>
      </c>
      <c r="U16" s="36">
        <v>1</v>
      </c>
      <c r="V16" s="11">
        <v>26</v>
      </c>
      <c r="W16" s="29">
        <v>2</v>
      </c>
      <c r="X16" s="11">
        <v>46</v>
      </c>
      <c r="Y16" s="29">
        <v>1</v>
      </c>
      <c r="Z16" s="11">
        <v>21</v>
      </c>
      <c r="AA16" s="11">
        <v>2</v>
      </c>
      <c r="AB16" s="11">
        <v>44</v>
      </c>
      <c r="AC16" s="11">
        <v>2</v>
      </c>
      <c r="AD16" s="11">
        <v>45</v>
      </c>
      <c r="AE16" s="195">
        <v>8</v>
      </c>
      <c r="AF16" s="195">
        <f t="shared" si="1"/>
        <v>182</v>
      </c>
      <c r="AG16" s="12"/>
      <c r="AH16" s="12"/>
      <c r="AI16" s="11"/>
      <c r="AJ16" s="11"/>
      <c r="AK16" s="11"/>
      <c r="AL16" s="11"/>
      <c r="AM16" s="11"/>
      <c r="AN16" s="11"/>
      <c r="AO16" s="195">
        <f t="shared" si="2"/>
        <v>0</v>
      </c>
      <c r="AP16" s="195">
        <f t="shared" si="3"/>
        <v>0</v>
      </c>
      <c r="AQ16" s="215">
        <f t="shared" si="4"/>
        <v>13</v>
      </c>
      <c r="AR16" s="215">
        <f t="shared" si="4"/>
        <v>304</v>
      </c>
      <c r="AS16" s="54"/>
      <c r="AT16" s="87"/>
      <c r="AU16" s="255">
        <f>AR16/AQ16</f>
        <v>23.384615384615383</v>
      </c>
      <c r="AV16" s="256">
        <f t="shared" si="6"/>
        <v>273.5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s="1" customFormat="1" ht="12.75">
      <c r="A17" s="173">
        <v>7</v>
      </c>
      <c r="B17" s="230" t="s">
        <v>90</v>
      </c>
      <c r="C17" s="230"/>
      <c r="D17" s="230"/>
      <c r="E17" s="175"/>
      <c r="F17" s="175"/>
      <c r="G17" s="175"/>
      <c r="H17" s="175"/>
      <c r="I17" s="175"/>
      <c r="J17" s="175"/>
      <c r="K17" s="176">
        <f>K18+K19</f>
        <v>2</v>
      </c>
      <c r="L17" s="176">
        <f aca="true" t="shared" si="7" ref="L17:R17">L18+L19</f>
        <v>45</v>
      </c>
      <c r="M17" s="176">
        <f t="shared" si="7"/>
        <v>1</v>
      </c>
      <c r="N17" s="176">
        <f t="shared" si="7"/>
        <v>17</v>
      </c>
      <c r="O17" s="176">
        <f t="shared" si="7"/>
        <v>2</v>
      </c>
      <c r="P17" s="176">
        <f t="shared" si="7"/>
        <v>44</v>
      </c>
      <c r="Q17" s="176">
        <f t="shared" si="7"/>
        <v>2</v>
      </c>
      <c r="R17" s="176">
        <f t="shared" si="7"/>
        <v>44</v>
      </c>
      <c r="S17" s="177">
        <f>K17+M17+O17+Q17</f>
        <v>7</v>
      </c>
      <c r="T17" s="178">
        <f>L17+N17+P17+R17</f>
        <v>150</v>
      </c>
      <c r="U17" s="179">
        <f>SUM(U18:U19)</f>
        <v>1</v>
      </c>
      <c r="V17" s="179">
        <f aca="true" t="shared" si="8" ref="V17:AD17">SUM(V18:V19)</f>
        <v>26</v>
      </c>
      <c r="W17" s="179">
        <f t="shared" si="8"/>
        <v>2</v>
      </c>
      <c r="X17" s="179">
        <f t="shared" si="8"/>
        <v>43</v>
      </c>
      <c r="Y17" s="179">
        <f t="shared" si="8"/>
        <v>3</v>
      </c>
      <c r="Z17" s="179">
        <f t="shared" si="8"/>
        <v>48</v>
      </c>
      <c r="AA17" s="179">
        <f t="shared" si="8"/>
        <v>2</v>
      </c>
      <c r="AB17" s="179">
        <f t="shared" si="8"/>
        <v>40</v>
      </c>
      <c r="AC17" s="179">
        <f t="shared" si="8"/>
        <v>3</v>
      </c>
      <c r="AD17" s="179">
        <f t="shared" si="8"/>
        <v>51</v>
      </c>
      <c r="AE17" s="178">
        <f>U17+W17+Y17+AA17+AC17</f>
        <v>11</v>
      </c>
      <c r="AF17" s="178">
        <f>V17+X17+Z17+AB17+AD17</f>
        <v>208</v>
      </c>
      <c r="AG17" s="178"/>
      <c r="AH17" s="178"/>
      <c r="AI17" s="176">
        <f aca="true" t="shared" si="9" ref="AI17:AN17">AI18+AI19</f>
        <v>0</v>
      </c>
      <c r="AJ17" s="176">
        <f t="shared" si="9"/>
        <v>0</v>
      </c>
      <c r="AK17" s="176">
        <f t="shared" si="9"/>
        <v>1</v>
      </c>
      <c r="AL17" s="176">
        <f t="shared" si="9"/>
        <v>20</v>
      </c>
      <c r="AM17" s="176">
        <f t="shared" si="9"/>
        <v>0</v>
      </c>
      <c r="AN17" s="176">
        <f t="shared" si="9"/>
        <v>0</v>
      </c>
      <c r="AO17" s="178">
        <f t="shared" si="2"/>
        <v>1</v>
      </c>
      <c r="AP17" s="178">
        <f t="shared" si="3"/>
        <v>20</v>
      </c>
      <c r="AQ17" s="216">
        <f t="shared" si="4"/>
        <v>19</v>
      </c>
      <c r="AR17" s="216">
        <f>AP17+AH17+AF17+T17</f>
        <v>378</v>
      </c>
      <c r="AS17" s="180"/>
      <c r="AT17" s="181"/>
      <c r="AU17" s="257">
        <f>AR17/AQ17</f>
        <v>19.894736842105264</v>
      </c>
      <c r="AV17" s="258">
        <f t="shared" si="6"/>
        <v>344.9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s="1" customFormat="1" ht="12.75">
      <c r="A18" s="161"/>
      <c r="B18" s="231" t="s">
        <v>70</v>
      </c>
      <c r="C18" s="231"/>
      <c r="D18" s="231"/>
      <c r="E18" s="152"/>
      <c r="F18" s="152"/>
      <c r="G18" s="152"/>
      <c r="H18" s="152"/>
      <c r="I18" s="152"/>
      <c r="J18" s="152"/>
      <c r="K18" s="150">
        <v>1</v>
      </c>
      <c r="L18" s="150">
        <v>23</v>
      </c>
      <c r="M18" s="150"/>
      <c r="N18" s="150"/>
      <c r="O18" s="150">
        <v>1</v>
      </c>
      <c r="P18" s="150">
        <v>26</v>
      </c>
      <c r="Q18" s="150">
        <v>1</v>
      </c>
      <c r="R18" s="150">
        <v>24</v>
      </c>
      <c r="S18" s="196">
        <f t="shared" si="0"/>
        <v>3</v>
      </c>
      <c r="T18" s="197">
        <f t="shared" si="0"/>
        <v>73</v>
      </c>
      <c r="U18" s="150"/>
      <c r="V18" s="150"/>
      <c r="W18" s="150">
        <v>1</v>
      </c>
      <c r="X18" s="154">
        <v>22</v>
      </c>
      <c r="Y18" s="150">
        <v>1</v>
      </c>
      <c r="Z18" s="150">
        <v>16</v>
      </c>
      <c r="AA18" s="150">
        <v>1</v>
      </c>
      <c r="AB18" s="150">
        <v>18</v>
      </c>
      <c r="AC18" s="150">
        <v>1</v>
      </c>
      <c r="AD18" s="150">
        <v>21</v>
      </c>
      <c r="AE18" s="197">
        <f t="shared" si="1"/>
        <v>4</v>
      </c>
      <c r="AF18" s="197">
        <f t="shared" si="1"/>
        <v>77</v>
      </c>
      <c r="AG18" s="153"/>
      <c r="AH18" s="153"/>
      <c r="AI18" s="150"/>
      <c r="AJ18" s="150"/>
      <c r="AK18" s="150"/>
      <c r="AL18" s="150"/>
      <c r="AM18" s="150"/>
      <c r="AN18" s="150"/>
      <c r="AO18" s="197">
        <f t="shared" si="2"/>
        <v>0</v>
      </c>
      <c r="AP18" s="197">
        <f t="shared" si="3"/>
        <v>0</v>
      </c>
      <c r="AQ18" s="217">
        <f t="shared" si="4"/>
        <v>7</v>
      </c>
      <c r="AR18" s="217">
        <f t="shared" si="4"/>
        <v>150</v>
      </c>
      <c r="AS18" s="155"/>
      <c r="AT18" s="156"/>
      <c r="AU18" s="259">
        <f t="shared" si="5"/>
        <v>21.428571428571427</v>
      </c>
      <c r="AV18" s="260">
        <f t="shared" si="6"/>
        <v>131.75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s="1" customFormat="1" ht="13.5" thickBot="1">
      <c r="A19" s="163"/>
      <c r="B19" s="232" t="s">
        <v>71</v>
      </c>
      <c r="C19" s="232"/>
      <c r="D19" s="232"/>
      <c r="E19" s="165"/>
      <c r="F19" s="165"/>
      <c r="G19" s="165"/>
      <c r="H19" s="165"/>
      <c r="I19" s="165"/>
      <c r="J19" s="165"/>
      <c r="K19" s="166">
        <v>1</v>
      </c>
      <c r="L19" s="166">
        <v>22</v>
      </c>
      <c r="M19" s="166">
        <v>1</v>
      </c>
      <c r="N19" s="166">
        <v>17</v>
      </c>
      <c r="O19" s="166">
        <v>1</v>
      </c>
      <c r="P19" s="166">
        <v>18</v>
      </c>
      <c r="Q19" s="166">
        <v>1</v>
      </c>
      <c r="R19" s="166">
        <v>20</v>
      </c>
      <c r="S19" s="198">
        <f t="shared" si="0"/>
        <v>4</v>
      </c>
      <c r="T19" s="199">
        <f t="shared" si="0"/>
        <v>77</v>
      </c>
      <c r="U19" s="166">
        <v>1</v>
      </c>
      <c r="V19" s="166">
        <v>26</v>
      </c>
      <c r="W19" s="166">
        <v>1</v>
      </c>
      <c r="X19" s="168">
        <v>21</v>
      </c>
      <c r="Y19" s="166">
        <v>2</v>
      </c>
      <c r="Z19" s="166">
        <v>32</v>
      </c>
      <c r="AA19" s="166">
        <v>1</v>
      </c>
      <c r="AB19" s="166">
        <v>22</v>
      </c>
      <c r="AC19" s="166">
        <v>2</v>
      </c>
      <c r="AD19" s="166">
        <v>30</v>
      </c>
      <c r="AE19" s="199">
        <f t="shared" si="1"/>
        <v>7</v>
      </c>
      <c r="AF19" s="199">
        <f t="shared" si="1"/>
        <v>131</v>
      </c>
      <c r="AG19" s="167"/>
      <c r="AH19" s="167"/>
      <c r="AI19" s="166"/>
      <c r="AJ19" s="166"/>
      <c r="AK19" s="166">
        <v>1</v>
      </c>
      <c r="AL19" s="166">
        <v>20</v>
      </c>
      <c r="AM19" s="166"/>
      <c r="AN19" s="166"/>
      <c r="AO19" s="199">
        <f t="shared" si="2"/>
        <v>1</v>
      </c>
      <c r="AP19" s="199">
        <f t="shared" si="3"/>
        <v>20</v>
      </c>
      <c r="AQ19" s="218">
        <f t="shared" si="4"/>
        <v>12</v>
      </c>
      <c r="AR19" s="218">
        <f t="shared" si="4"/>
        <v>228</v>
      </c>
      <c r="AS19" s="169"/>
      <c r="AT19" s="170"/>
      <c r="AU19" s="261">
        <f t="shared" si="5"/>
        <v>19</v>
      </c>
      <c r="AV19" s="262">
        <f t="shared" si="6"/>
        <v>213.15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" customFormat="1" ht="12.75">
      <c r="A20" s="13">
        <v>8</v>
      </c>
      <c r="B20" s="233" t="s">
        <v>12</v>
      </c>
      <c r="C20" s="233"/>
      <c r="D20" s="233"/>
      <c r="E20" s="69"/>
      <c r="F20" s="69"/>
      <c r="G20" s="69"/>
      <c r="H20" s="69"/>
      <c r="I20" s="69"/>
      <c r="J20" s="69"/>
      <c r="K20" s="30">
        <v>2</v>
      </c>
      <c r="L20" s="13">
        <v>50</v>
      </c>
      <c r="M20" s="30">
        <v>2</v>
      </c>
      <c r="N20" s="13">
        <v>55</v>
      </c>
      <c r="O20" s="30">
        <v>2</v>
      </c>
      <c r="P20" s="13">
        <v>46</v>
      </c>
      <c r="Q20" s="30">
        <v>2</v>
      </c>
      <c r="R20" s="159">
        <v>54</v>
      </c>
      <c r="S20" s="200">
        <f>K20+M20+O20+Q20</f>
        <v>8</v>
      </c>
      <c r="T20" s="201">
        <f t="shared" si="0"/>
        <v>205</v>
      </c>
      <c r="U20" s="160">
        <v>2</v>
      </c>
      <c r="V20" s="13">
        <v>54</v>
      </c>
      <c r="W20" s="30">
        <v>2</v>
      </c>
      <c r="X20" s="13">
        <v>53</v>
      </c>
      <c r="Y20" s="30">
        <v>2</v>
      </c>
      <c r="Z20" s="13">
        <v>46</v>
      </c>
      <c r="AA20" s="13">
        <v>2</v>
      </c>
      <c r="AB20" s="13">
        <v>47</v>
      </c>
      <c r="AC20" s="13">
        <v>2</v>
      </c>
      <c r="AD20" s="13">
        <v>50</v>
      </c>
      <c r="AE20" s="201">
        <f t="shared" si="1"/>
        <v>10</v>
      </c>
      <c r="AF20" s="201">
        <f t="shared" si="1"/>
        <v>250</v>
      </c>
      <c r="AG20" s="14"/>
      <c r="AH20" s="14"/>
      <c r="AI20" s="13">
        <v>2</v>
      </c>
      <c r="AJ20" s="13">
        <v>50</v>
      </c>
      <c r="AK20" s="13">
        <v>2</v>
      </c>
      <c r="AL20" s="13">
        <v>48</v>
      </c>
      <c r="AM20" s="13">
        <v>2</v>
      </c>
      <c r="AN20" s="13">
        <v>40</v>
      </c>
      <c r="AO20" s="201">
        <f t="shared" si="2"/>
        <v>6</v>
      </c>
      <c r="AP20" s="201">
        <f t="shared" si="3"/>
        <v>138</v>
      </c>
      <c r="AQ20" s="219">
        <f t="shared" si="4"/>
        <v>24</v>
      </c>
      <c r="AR20" s="219">
        <f t="shared" si="4"/>
        <v>593</v>
      </c>
      <c r="AS20" s="55"/>
      <c r="AT20" s="85"/>
      <c r="AU20" s="263">
        <f>AR20/AQ20</f>
        <v>24.708333333333332</v>
      </c>
      <c r="AV20" s="264">
        <f t="shared" si="6"/>
        <v>572.11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" customFormat="1" ht="11.25" customHeight="1">
      <c r="A21" s="3"/>
      <c r="B21" s="234" t="s">
        <v>56</v>
      </c>
      <c r="C21" s="234"/>
      <c r="D21" s="234"/>
      <c r="E21" s="66"/>
      <c r="F21" s="66"/>
      <c r="G21" s="65"/>
      <c r="H21" s="65"/>
      <c r="I21" s="65"/>
      <c r="J21" s="65"/>
      <c r="K21" s="27"/>
      <c r="L21" s="3"/>
      <c r="M21" s="27"/>
      <c r="N21" s="3"/>
      <c r="O21" s="27"/>
      <c r="P21" s="3"/>
      <c r="Q21" s="27"/>
      <c r="R21" s="20"/>
      <c r="S21" s="193">
        <f t="shared" si="0"/>
        <v>0</v>
      </c>
      <c r="T21" s="190">
        <f t="shared" si="0"/>
        <v>0</v>
      </c>
      <c r="U21" s="35"/>
      <c r="V21" s="3"/>
      <c r="W21" s="27"/>
      <c r="X21" s="3"/>
      <c r="Y21" s="27"/>
      <c r="Z21" s="3"/>
      <c r="AA21" s="316"/>
      <c r="AB21" s="316"/>
      <c r="AC21" s="3"/>
      <c r="AD21" s="3"/>
      <c r="AE21" s="190">
        <f t="shared" si="1"/>
        <v>0</v>
      </c>
      <c r="AF21" s="190">
        <f t="shared" si="1"/>
        <v>0</v>
      </c>
      <c r="AG21" s="4"/>
      <c r="AH21" s="4"/>
      <c r="AI21" s="3"/>
      <c r="AJ21" s="3"/>
      <c r="AK21" s="3"/>
      <c r="AL21" s="3"/>
      <c r="AM21" s="3"/>
      <c r="AN21" s="3"/>
      <c r="AO21" s="190">
        <f t="shared" si="2"/>
        <v>0</v>
      </c>
      <c r="AP21" s="190">
        <f t="shared" si="3"/>
        <v>0</v>
      </c>
      <c r="AQ21" s="212">
        <f t="shared" si="4"/>
        <v>0</v>
      </c>
      <c r="AR21" s="212">
        <f t="shared" si="4"/>
        <v>0</v>
      </c>
      <c r="AT21" s="16"/>
      <c r="AU21" s="253"/>
      <c r="AV21" s="254">
        <f t="shared" si="6"/>
        <v>0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" customFormat="1" ht="13.5" thickBot="1">
      <c r="A22" s="11">
        <v>9</v>
      </c>
      <c r="B22" s="229" t="s">
        <v>91</v>
      </c>
      <c r="C22" s="229"/>
      <c r="D22" s="229"/>
      <c r="E22" s="70"/>
      <c r="F22" s="70"/>
      <c r="G22" s="70"/>
      <c r="H22" s="70"/>
      <c r="I22" s="70"/>
      <c r="J22" s="70"/>
      <c r="K22" s="29">
        <v>1</v>
      </c>
      <c r="L22" s="11">
        <v>25</v>
      </c>
      <c r="M22" s="29">
        <v>1</v>
      </c>
      <c r="N22" s="11">
        <v>18</v>
      </c>
      <c r="O22" s="29">
        <v>1</v>
      </c>
      <c r="P22" s="11">
        <v>17</v>
      </c>
      <c r="Q22" s="29">
        <v>1</v>
      </c>
      <c r="R22" s="22">
        <v>21</v>
      </c>
      <c r="S22" s="194">
        <f t="shared" si="0"/>
        <v>4</v>
      </c>
      <c r="T22" s="195">
        <f t="shared" si="0"/>
        <v>81</v>
      </c>
      <c r="U22" s="36">
        <v>1</v>
      </c>
      <c r="V22" s="11">
        <v>21</v>
      </c>
      <c r="W22" s="29">
        <v>1</v>
      </c>
      <c r="X22" s="11">
        <v>25</v>
      </c>
      <c r="Y22" s="29">
        <v>1</v>
      </c>
      <c r="Z22" s="11">
        <v>21</v>
      </c>
      <c r="AA22" s="11">
        <v>1</v>
      </c>
      <c r="AB22" s="11">
        <v>26</v>
      </c>
      <c r="AC22" s="11">
        <v>1</v>
      </c>
      <c r="AD22" s="11">
        <v>21</v>
      </c>
      <c r="AE22" s="195">
        <f t="shared" si="1"/>
        <v>5</v>
      </c>
      <c r="AF22" s="195">
        <f t="shared" si="1"/>
        <v>114</v>
      </c>
      <c r="AG22" s="12"/>
      <c r="AH22" s="12"/>
      <c r="AI22" s="11">
        <v>2</v>
      </c>
      <c r="AJ22" s="11">
        <v>50</v>
      </c>
      <c r="AK22" s="11"/>
      <c r="AL22" s="11"/>
      <c r="AM22" s="11"/>
      <c r="AN22" s="11"/>
      <c r="AO22" s="195">
        <f t="shared" si="2"/>
        <v>2</v>
      </c>
      <c r="AP22" s="195">
        <f t="shared" si="3"/>
        <v>50</v>
      </c>
      <c r="AQ22" s="215">
        <f t="shared" si="4"/>
        <v>11</v>
      </c>
      <c r="AR22" s="215">
        <f t="shared" si="4"/>
        <v>245</v>
      </c>
      <c r="AS22" s="54"/>
      <c r="AT22" s="87"/>
      <c r="AU22" s="255">
        <f t="shared" si="5"/>
        <v>22.272727272727273</v>
      </c>
      <c r="AV22" s="256">
        <f t="shared" si="6"/>
        <v>235.75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s="1" customFormat="1" ht="12.75">
      <c r="A23" s="173">
        <v>10</v>
      </c>
      <c r="B23" s="289" t="s">
        <v>92</v>
      </c>
      <c r="C23" s="289"/>
      <c r="D23" s="289"/>
      <c r="E23" s="175"/>
      <c r="F23" s="175"/>
      <c r="G23" s="175"/>
      <c r="H23" s="175"/>
      <c r="I23" s="175"/>
      <c r="J23" s="176"/>
      <c r="K23" s="176">
        <v>3</v>
      </c>
      <c r="L23" s="176">
        <v>63</v>
      </c>
      <c r="M23" s="176">
        <v>2</v>
      </c>
      <c r="N23" s="176">
        <v>46</v>
      </c>
      <c r="O23" s="176">
        <v>3</v>
      </c>
      <c r="P23" s="176">
        <v>63</v>
      </c>
      <c r="Q23" s="176">
        <v>2</v>
      </c>
      <c r="R23" s="176">
        <v>58</v>
      </c>
      <c r="S23" s="177">
        <f>K23+M23+O23+Q23</f>
        <v>10</v>
      </c>
      <c r="T23" s="178">
        <f t="shared" si="0"/>
        <v>230</v>
      </c>
      <c r="U23" s="179">
        <v>3</v>
      </c>
      <c r="V23" s="179">
        <v>69</v>
      </c>
      <c r="W23" s="179">
        <v>2</v>
      </c>
      <c r="X23" s="179">
        <v>48</v>
      </c>
      <c r="Y23" s="179">
        <v>2</v>
      </c>
      <c r="Z23" s="179">
        <v>60</v>
      </c>
      <c r="AA23" s="179">
        <v>2</v>
      </c>
      <c r="AB23" s="179">
        <v>49</v>
      </c>
      <c r="AC23" s="179">
        <v>2</v>
      </c>
      <c r="AD23" s="179">
        <v>55</v>
      </c>
      <c r="AE23" s="178">
        <f t="shared" si="1"/>
        <v>11</v>
      </c>
      <c r="AF23" s="178">
        <f t="shared" si="1"/>
        <v>281</v>
      </c>
      <c r="AG23" s="178"/>
      <c r="AH23" s="178"/>
      <c r="AI23" s="176">
        <v>1</v>
      </c>
      <c r="AJ23" s="176">
        <v>25</v>
      </c>
      <c r="AK23" s="176">
        <f>AK24+AK25</f>
        <v>0</v>
      </c>
      <c r="AL23" s="176">
        <f>AL24+AL25</f>
        <v>0</v>
      </c>
      <c r="AM23" s="176">
        <f>AM24+AM25</f>
        <v>0</v>
      </c>
      <c r="AN23" s="176">
        <f>AN24+AN25</f>
        <v>0</v>
      </c>
      <c r="AO23" s="178">
        <f>AI23+AK23+AM23</f>
        <v>1</v>
      </c>
      <c r="AP23" s="178">
        <f>AN23+AL23+AJ23</f>
        <v>25</v>
      </c>
      <c r="AQ23" s="216">
        <f>AO23+AG23+AE23+S23</f>
        <v>22</v>
      </c>
      <c r="AR23" s="216">
        <f>AP23+AH23+AF23+T23</f>
        <v>536</v>
      </c>
      <c r="AS23" s="181"/>
      <c r="AT23" s="182"/>
      <c r="AU23" s="258">
        <f>(S23*0.75)+(AE23*1)+(AO23*1.22)</f>
        <v>19.72</v>
      </c>
      <c r="AV23" s="258">
        <f>(T23*0.75)+(AF23*1)+(AP23*1.22)</f>
        <v>484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s="1" customFormat="1" ht="12.75">
      <c r="A24" s="290"/>
      <c r="B24" s="235" t="s">
        <v>70</v>
      </c>
      <c r="C24" s="302"/>
      <c r="D24" s="302"/>
      <c r="E24" s="137"/>
      <c r="F24" s="137"/>
      <c r="G24" s="137"/>
      <c r="H24" s="137"/>
      <c r="I24" s="137"/>
      <c r="J24" s="137"/>
      <c r="K24" s="138"/>
      <c r="L24" s="138"/>
      <c r="M24" s="138"/>
      <c r="N24" s="138"/>
      <c r="O24" s="138"/>
      <c r="P24" s="138"/>
      <c r="Q24" s="138"/>
      <c r="R24" s="138"/>
      <c r="S24" s="196">
        <f t="shared" si="0"/>
        <v>0</v>
      </c>
      <c r="T24" s="197">
        <f t="shared" si="0"/>
        <v>0</v>
      </c>
      <c r="U24" s="187"/>
      <c r="V24" s="186"/>
      <c r="W24" s="140"/>
      <c r="X24" s="138"/>
      <c r="Y24" s="138"/>
      <c r="Z24" s="138"/>
      <c r="AA24" s="138"/>
      <c r="AB24" s="138"/>
      <c r="AC24" s="138"/>
      <c r="AD24" s="138"/>
      <c r="AE24" s="197">
        <f t="shared" si="1"/>
        <v>0</v>
      </c>
      <c r="AF24" s="197">
        <f t="shared" si="1"/>
        <v>0</v>
      </c>
      <c r="AG24" s="188"/>
      <c r="AH24" s="188"/>
      <c r="AI24" s="186"/>
      <c r="AJ24" s="186"/>
      <c r="AK24" s="186"/>
      <c r="AL24" s="186"/>
      <c r="AM24" s="138"/>
      <c r="AN24" s="138"/>
      <c r="AO24" s="197">
        <f t="shared" si="2"/>
        <v>0</v>
      </c>
      <c r="AP24" s="197">
        <f t="shared" si="3"/>
        <v>0</v>
      </c>
      <c r="AQ24" s="217">
        <f t="shared" si="4"/>
        <v>0</v>
      </c>
      <c r="AR24" s="217">
        <f t="shared" si="4"/>
        <v>0</v>
      </c>
      <c r="AS24" s="155"/>
      <c r="AT24" s="156"/>
      <c r="AU24" s="259" t="e">
        <f t="shared" si="5"/>
        <v>#DIV/0!</v>
      </c>
      <c r="AV24" s="260">
        <f t="shared" si="6"/>
        <v>0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s="1" customFormat="1" ht="13.5" thickBot="1">
      <c r="A25" s="291"/>
      <c r="B25" s="292" t="s">
        <v>71</v>
      </c>
      <c r="C25" s="292"/>
      <c r="D25" s="292"/>
      <c r="E25" s="293"/>
      <c r="F25" s="293"/>
      <c r="G25" s="293"/>
      <c r="H25" s="293"/>
      <c r="I25" s="293"/>
      <c r="J25" s="293"/>
      <c r="K25" s="296"/>
      <c r="L25" s="296"/>
      <c r="M25" s="296"/>
      <c r="N25" s="296"/>
      <c r="O25" s="296"/>
      <c r="P25" s="296"/>
      <c r="Q25" s="296"/>
      <c r="R25" s="296"/>
      <c r="S25" s="198">
        <f t="shared" si="0"/>
        <v>0</v>
      </c>
      <c r="T25" s="199">
        <f t="shared" si="0"/>
        <v>0</v>
      </c>
      <c r="U25" s="297"/>
      <c r="V25" s="166"/>
      <c r="W25" s="298"/>
      <c r="X25" s="296"/>
      <c r="Y25" s="296"/>
      <c r="Z25" s="296"/>
      <c r="AA25" s="296"/>
      <c r="AB25" s="296"/>
      <c r="AC25" s="296"/>
      <c r="AD25" s="296"/>
      <c r="AE25" s="199">
        <f t="shared" si="1"/>
        <v>0</v>
      </c>
      <c r="AF25" s="199">
        <f t="shared" si="1"/>
        <v>0</v>
      </c>
      <c r="AG25" s="167"/>
      <c r="AH25" s="167"/>
      <c r="AI25" s="166"/>
      <c r="AJ25" s="166"/>
      <c r="AK25" s="166"/>
      <c r="AL25" s="166"/>
      <c r="AM25" s="166"/>
      <c r="AN25" s="166"/>
      <c r="AO25" s="199">
        <f t="shared" si="2"/>
        <v>0</v>
      </c>
      <c r="AP25" s="199">
        <f t="shared" si="3"/>
        <v>0</v>
      </c>
      <c r="AQ25" s="218">
        <f t="shared" si="4"/>
        <v>0</v>
      </c>
      <c r="AR25" s="218">
        <f t="shared" si="4"/>
        <v>0</v>
      </c>
      <c r="AS25" s="169"/>
      <c r="AT25" s="170"/>
      <c r="AU25" s="261" t="e">
        <f t="shared" si="5"/>
        <v>#DIV/0!</v>
      </c>
      <c r="AV25" s="262">
        <f t="shared" si="6"/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s="43" customFormat="1" ht="13.5" customHeight="1" thickBot="1">
      <c r="A26" s="46"/>
      <c r="B26" s="236" t="s">
        <v>60</v>
      </c>
      <c r="C26" s="236"/>
      <c r="D26" s="236"/>
      <c r="E26" s="68"/>
      <c r="F26" s="68"/>
      <c r="G26" s="68"/>
      <c r="H26" s="68"/>
      <c r="I26" s="68"/>
      <c r="J26" s="68"/>
      <c r="K26" s="45">
        <f aca="true" t="shared" si="10" ref="K26:AR26">SUM(K11:K25)-K18-K19-K24-K25</f>
        <v>19</v>
      </c>
      <c r="L26" s="45">
        <f t="shared" si="10"/>
        <v>480</v>
      </c>
      <c r="M26" s="45">
        <f t="shared" si="10"/>
        <v>16</v>
      </c>
      <c r="N26" s="45">
        <f t="shared" si="10"/>
        <v>420</v>
      </c>
      <c r="O26" s="45">
        <f t="shared" si="10"/>
        <v>17</v>
      </c>
      <c r="P26" s="45">
        <f t="shared" si="10"/>
        <v>440</v>
      </c>
      <c r="Q26" s="45">
        <f t="shared" si="10"/>
        <v>20</v>
      </c>
      <c r="R26" s="45">
        <f t="shared" si="10"/>
        <v>495</v>
      </c>
      <c r="S26" s="202">
        <f t="shared" si="10"/>
        <v>72</v>
      </c>
      <c r="T26" s="202">
        <f t="shared" si="10"/>
        <v>1835</v>
      </c>
      <c r="U26" s="45">
        <f t="shared" si="10"/>
        <v>19</v>
      </c>
      <c r="V26" s="45">
        <f t="shared" si="10"/>
        <v>465</v>
      </c>
      <c r="W26" s="45">
        <f t="shared" si="10"/>
        <v>19</v>
      </c>
      <c r="X26" s="45">
        <f t="shared" si="10"/>
        <v>484</v>
      </c>
      <c r="Y26" s="45">
        <f t="shared" si="10"/>
        <v>18</v>
      </c>
      <c r="Z26" s="45">
        <f t="shared" si="10"/>
        <v>415</v>
      </c>
      <c r="AA26" s="45">
        <f t="shared" si="10"/>
        <v>18</v>
      </c>
      <c r="AB26" s="45">
        <f t="shared" si="10"/>
        <v>437</v>
      </c>
      <c r="AC26" s="45">
        <f t="shared" si="10"/>
        <v>19</v>
      </c>
      <c r="AD26" s="45">
        <f t="shared" si="10"/>
        <v>433</v>
      </c>
      <c r="AE26" s="202">
        <f t="shared" si="10"/>
        <v>93</v>
      </c>
      <c r="AF26" s="202">
        <f t="shared" si="10"/>
        <v>2234</v>
      </c>
      <c r="AG26" s="45">
        <f t="shared" si="10"/>
        <v>0</v>
      </c>
      <c r="AH26" s="45">
        <f t="shared" si="10"/>
        <v>0</v>
      </c>
      <c r="AI26" s="45">
        <f t="shared" si="10"/>
        <v>15</v>
      </c>
      <c r="AJ26" s="45">
        <f t="shared" si="10"/>
        <v>376</v>
      </c>
      <c r="AK26" s="45">
        <f t="shared" si="10"/>
        <v>11</v>
      </c>
      <c r="AL26" s="45">
        <f t="shared" si="10"/>
        <v>245</v>
      </c>
      <c r="AM26" s="45">
        <f t="shared" si="10"/>
        <v>11</v>
      </c>
      <c r="AN26" s="45">
        <f t="shared" si="10"/>
        <v>247</v>
      </c>
      <c r="AO26" s="202">
        <f t="shared" si="10"/>
        <v>37</v>
      </c>
      <c r="AP26" s="202">
        <f t="shared" si="10"/>
        <v>868</v>
      </c>
      <c r="AQ26" s="220">
        <f t="shared" si="10"/>
        <v>202</v>
      </c>
      <c r="AR26" s="220">
        <f t="shared" si="10"/>
        <v>4937</v>
      </c>
      <c r="AS26" s="45"/>
      <c r="AT26" s="45"/>
      <c r="AU26" s="252">
        <f>AR26/AQ26</f>
        <v>24.440594059405942</v>
      </c>
      <c r="AV26" s="265">
        <f>(T26*0.75)+(AF26*1)+(AP26*1.22)</f>
        <v>4669.21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0" s="1" customFormat="1" ht="12.75">
      <c r="A27" s="13"/>
      <c r="B27" s="233"/>
      <c r="C27" s="233"/>
      <c r="D27" s="233"/>
      <c r="E27" s="149"/>
      <c r="F27" s="149"/>
      <c r="G27" s="149"/>
      <c r="H27" s="149"/>
      <c r="I27" s="149"/>
      <c r="J27" s="149"/>
      <c r="K27" s="30"/>
      <c r="L27" s="13"/>
      <c r="M27" s="30"/>
      <c r="N27" s="13"/>
      <c r="O27" s="30"/>
      <c r="P27" s="13"/>
      <c r="Q27" s="30"/>
      <c r="R27" s="13"/>
      <c r="S27" s="211" t="s">
        <v>66</v>
      </c>
      <c r="T27" s="201"/>
      <c r="U27" s="30"/>
      <c r="V27" s="13"/>
      <c r="W27" s="30"/>
      <c r="X27" s="13"/>
      <c r="Y27" s="30"/>
      <c r="Z27" s="13"/>
      <c r="AA27" s="13"/>
      <c r="AB27" s="13"/>
      <c r="AC27" s="13"/>
      <c r="AD27" s="13"/>
      <c r="AE27" s="201"/>
      <c r="AF27" s="201"/>
      <c r="AG27" s="14"/>
      <c r="AH27" s="14"/>
      <c r="AI27" s="13"/>
      <c r="AJ27" s="13"/>
      <c r="AK27" s="13"/>
      <c r="AL27" s="13"/>
      <c r="AM27" s="13"/>
      <c r="AN27" s="13"/>
      <c r="AO27" s="14"/>
      <c r="AP27" s="14"/>
      <c r="AQ27" s="219"/>
      <c r="AR27" s="219"/>
      <c r="AS27" s="55"/>
      <c r="AT27" s="85"/>
      <c r="AU27" s="263"/>
      <c r="AV27" s="264">
        <f t="shared" si="6"/>
        <v>0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s="1" customFormat="1" ht="12.75">
      <c r="A28" s="3">
        <v>1</v>
      </c>
      <c r="B28" s="271" t="s">
        <v>116</v>
      </c>
      <c r="C28" s="315"/>
      <c r="D28" s="315"/>
      <c r="E28" s="65"/>
      <c r="F28" s="65"/>
      <c r="G28" s="65"/>
      <c r="H28" s="65"/>
      <c r="I28" s="65"/>
      <c r="J28" s="65"/>
      <c r="K28" s="30">
        <v>1</v>
      </c>
      <c r="L28" s="13">
        <v>26</v>
      </c>
      <c r="M28" s="30">
        <v>1</v>
      </c>
      <c r="N28" s="13">
        <v>18</v>
      </c>
      <c r="O28" s="30">
        <v>1</v>
      </c>
      <c r="P28" s="13">
        <v>25</v>
      </c>
      <c r="Q28" s="30">
        <v>1</v>
      </c>
      <c r="R28" s="159">
        <v>27</v>
      </c>
      <c r="S28" s="193">
        <f aca="true" t="shared" si="11" ref="S28:T43">K28+M28+O28+Q28</f>
        <v>4</v>
      </c>
      <c r="T28" s="190">
        <f t="shared" si="11"/>
        <v>96</v>
      </c>
      <c r="U28" s="35">
        <v>1</v>
      </c>
      <c r="V28" s="3">
        <v>24</v>
      </c>
      <c r="W28" s="27">
        <v>1</v>
      </c>
      <c r="X28" s="3">
        <v>30</v>
      </c>
      <c r="Y28" s="27">
        <v>1</v>
      </c>
      <c r="Z28" s="3">
        <v>19</v>
      </c>
      <c r="AA28" s="3">
        <v>2</v>
      </c>
      <c r="AB28" s="3">
        <v>41</v>
      </c>
      <c r="AC28" s="3">
        <v>1</v>
      </c>
      <c r="AD28" s="3">
        <v>19</v>
      </c>
      <c r="AE28" s="190">
        <f aca="true" t="shared" si="12" ref="AE28:AF43">U28+W28+Y28+AA28+AC28</f>
        <v>6</v>
      </c>
      <c r="AF28" s="190">
        <f t="shared" si="12"/>
        <v>133</v>
      </c>
      <c r="AG28" s="4"/>
      <c r="AH28" s="4"/>
      <c r="AI28" s="3"/>
      <c r="AJ28" s="3"/>
      <c r="AK28" s="3"/>
      <c r="AL28" s="3"/>
      <c r="AM28" s="3"/>
      <c r="AN28" s="3"/>
      <c r="AO28" s="299"/>
      <c r="AP28" s="299"/>
      <c r="AQ28" s="212">
        <f aca="true" t="shared" si="13" ref="AQ28:AR30">AO28+AG28+AE28+S28</f>
        <v>10</v>
      </c>
      <c r="AR28" s="212">
        <f t="shared" si="13"/>
        <v>229</v>
      </c>
      <c r="AT28" s="16"/>
      <c r="AU28" s="253">
        <f>AR28/AQ28</f>
        <v>22.9</v>
      </c>
      <c r="AV28" s="254">
        <f>(T28*0.75)+(AF28*1)+(AP28*1.22)</f>
        <v>205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s="1" customFormat="1" ht="12.75">
      <c r="A29" s="3">
        <v>2</v>
      </c>
      <c r="B29" s="271" t="s">
        <v>117</v>
      </c>
      <c r="C29" s="315"/>
      <c r="D29" s="315"/>
      <c r="E29" s="65"/>
      <c r="F29" s="65"/>
      <c r="G29" s="65"/>
      <c r="H29" s="65"/>
      <c r="I29" s="65"/>
      <c r="J29" s="65"/>
      <c r="K29" s="28"/>
      <c r="M29" s="28"/>
      <c r="N29" s="3"/>
      <c r="O29" s="28"/>
      <c r="Q29" s="28"/>
      <c r="R29" s="16"/>
      <c r="S29" s="193">
        <f t="shared" si="11"/>
        <v>0</v>
      </c>
      <c r="T29" s="190">
        <f t="shared" si="11"/>
        <v>0</v>
      </c>
      <c r="U29" s="35">
        <v>2</v>
      </c>
      <c r="V29" s="3">
        <v>58</v>
      </c>
      <c r="W29" s="27">
        <v>3</v>
      </c>
      <c r="X29" s="3">
        <v>78</v>
      </c>
      <c r="Y29" s="27">
        <v>2</v>
      </c>
      <c r="Z29" s="3">
        <v>45</v>
      </c>
      <c r="AA29" s="3">
        <v>3</v>
      </c>
      <c r="AB29" s="3">
        <v>72</v>
      </c>
      <c r="AC29" s="3">
        <v>3</v>
      </c>
      <c r="AD29" s="3">
        <v>63</v>
      </c>
      <c r="AE29" s="190">
        <f t="shared" si="12"/>
        <v>13</v>
      </c>
      <c r="AF29" s="190">
        <f t="shared" si="12"/>
        <v>316</v>
      </c>
      <c r="AG29" s="4"/>
      <c r="AH29" s="4"/>
      <c r="AI29" s="3"/>
      <c r="AJ29" s="3"/>
      <c r="AK29" s="3"/>
      <c r="AL29" s="3"/>
      <c r="AM29" s="3"/>
      <c r="AN29" s="3"/>
      <c r="AO29" s="299"/>
      <c r="AP29" s="299"/>
      <c r="AQ29" s="212">
        <f t="shared" si="13"/>
        <v>13</v>
      </c>
      <c r="AR29" s="212">
        <f t="shared" si="13"/>
        <v>316</v>
      </c>
      <c r="AT29" s="16"/>
      <c r="AU29" s="253">
        <f>AR29/AQ29</f>
        <v>24.307692307692307</v>
      </c>
      <c r="AV29" s="254">
        <f>(T29*0.75)+(AF29*1)+(AP29*1.22)</f>
        <v>316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s="1" customFormat="1" ht="12.75">
      <c r="A30" s="3">
        <v>3</v>
      </c>
      <c r="B30" s="228" t="s">
        <v>144</v>
      </c>
      <c r="C30" s="228"/>
      <c r="D30" s="228"/>
      <c r="E30" s="65"/>
      <c r="F30" s="65"/>
      <c r="G30" s="65"/>
      <c r="H30" s="65"/>
      <c r="I30" s="65"/>
      <c r="J30" s="65"/>
      <c r="K30" s="27">
        <v>1</v>
      </c>
      <c r="L30" s="3">
        <v>30</v>
      </c>
      <c r="M30" s="27">
        <v>1</v>
      </c>
      <c r="N30" s="3">
        <v>16</v>
      </c>
      <c r="O30" s="27">
        <v>1</v>
      </c>
      <c r="P30" s="3">
        <v>26</v>
      </c>
      <c r="Q30" s="27">
        <v>1</v>
      </c>
      <c r="R30" s="20">
        <v>28</v>
      </c>
      <c r="S30" s="193">
        <f t="shared" si="11"/>
        <v>4</v>
      </c>
      <c r="T30" s="190">
        <f t="shared" si="11"/>
        <v>100</v>
      </c>
      <c r="U30" s="35">
        <v>1</v>
      </c>
      <c r="V30" s="3">
        <v>28</v>
      </c>
      <c r="W30" s="27">
        <v>1</v>
      </c>
      <c r="X30" s="3">
        <v>23</v>
      </c>
      <c r="Y30" s="27">
        <v>1</v>
      </c>
      <c r="Z30" s="3">
        <v>19</v>
      </c>
      <c r="AA30" s="3">
        <v>1</v>
      </c>
      <c r="AB30" s="3">
        <v>26</v>
      </c>
      <c r="AC30" s="3">
        <v>1</v>
      </c>
      <c r="AD30" s="3">
        <v>24</v>
      </c>
      <c r="AE30" s="190">
        <f t="shared" si="12"/>
        <v>5</v>
      </c>
      <c r="AF30" s="190">
        <f t="shared" si="12"/>
        <v>120</v>
      </c>
      <c r="AG30" s="4"/>
      <c r="AH30" s="4"/>
      <c r="AI30" s="3"/>
      <c r="AJ30" s="3"/>
      <c r="AK30" s="3"/>
      <c r="AL30" s="3"/>
      <c r="AM30" s="3"/>
      <c r="AN30" s="3"/>
      <c r="AO30" s="4"/>
      <c r="AP30" s="4"/>
      <c r="AQ30" s="212">
        <f t="shared" si="13"/>
        <v>9</v>
      </c>
      <c r="AR30" s="212">
        <f t="shared" si="13"/>
        <v>220</v>
      </c>
      <c r="AT30" s="16"/>
      <c r="AU30" s="253">
        <f>AR30/AQ30</f>
        <v>24.444444444444443</v>
      </c>
      <c r="AV30" s="254">
        <f t="shared" si="6"/>
        <v>195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2.75">
      <c r="A31" s="3">
        <v>4</v>
      </c>
      <c r="B31" s="228" t="s">
        <v>145</v>
      </c>
      <c r="C31" s="228"/>
      <c r="D31" s="228"/>
      <c r="E31" s="65"/>
      <c r="F31" s="65"/>
      <c r="G31" s="65"/>
      <c r="H31" s="65"/>
      <c r="I31" s="65"/>
      <c r="J31" s="65"/>
      <c r="K31" s="27">
        <v>1</v>
      </c>
      <c r="L31" s="3">
        <v>25</v>
      </c>
      <c r="M31" s="27">
        <v>1</v>
      </c>
      <c r="N31" s="3">
        <v>26</v>
      </c>
      <c r="O31" s="27">
        <v>1</v>
      </c>
      <c r="P31" s="3">
        <v>24</v>
      </c>
      <c r="Q31" s="27">
        <v>1</v>
      </c>
      <c r="R31" s="3">
        <v>23</v>
      </c>
      <c r="S31" s="190">
        <f t="shared" si="11"/>
        <v>4</v>
      </c>
      <c r="T31" s="190">
        <f t="shared" si="11"/>
        <v>98</v>
      </c>
      <c r="U31" s="27">
        <v>1</v>
      </c>
      <c r="V31" s="3">
        <v>27</v>
      </c>
      <c r="W31" s="27">
        <v>1</v>
      </c>
      <c r="X31" s="3">
        <v>26</v>
      </c>
      <c r="Y31" s="27">
        <v>1</v>
      </c>
      <c r="Z31" s="3">
        <v>19</v>
      </c>
      <c r="AA31" s="3">
        <v>1</v>
      </c>
      <c r="AB31" s="3">
        <v>13</v>
      </c>
      <c r="AC31" s="3">
        <v>1</v>
      </c>
      <c r="AD31" s="3">
        <v>21</v>
      </c>
      <c r="AE31" s="190">
        <f t="shared" si="12"/>
        <v>5</v>
      </c>
      <c r="AF31" s="190">
        <f t="shared" si="12"/>
        <v>106</v>
      </c>
      <c r="AG31" s="4"/>
      <c r="AH31" s="4"/>
      <c r="AI31" s="3"/>
      <c r="AJ31" s="3"/>
      <c r="AK31" s="3"/>
      <c r="AL31" s="3"/>
      <c r="AM31" s="3"/>
      <c r="AN31" s="3"/>
      <c r="AO31" s="4"/>
      <c r="AP31" s="4"/>
      <c r="AQ31" s="212">
        <f>AE31+S31</f>
        <v>9</v>
      </c>
      <c r="AR31" s="212">
        <f>AF31+T31</f>
        <v>204</v>
      </c>
      <c r="AT31" s="16"/>
      <c r="AU31" s="253">
        <f t="shared" si="5"/>
        <v>22.666666666666668</v>
      </c>
      <c r="AV31" s="254">
        <f t="shared" si="6"/>
        <v>179.5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s="1" customFormat="1" ht="12.75">
      <c r="A32" s="3">
        <v>5</v>
      </c>
      <c r="B32" s="228" t="s">
        <v>146</v>
      </c>
      <c r="C32" s="228"/>
      <c r="D32" s="228"/>
      <c r="E32" s="65"/>
      <c r="F32" s="65"/>
      <c r="G32" s="65"/>
      <c r="H32" s="65"/>
      <c r="I32" s="65"/>
      <c r="J32" s="65"/>
      <c r="K32" s="27">
        <v>1</v>
      </c>
      <c r="L32" s="3">
        <v>20</v>
      </c>
      <c r="M32" s="27">
        <v>1</v>
      </c>
      <c r="N32" s="3">
        <v>23</v>
      </c>
      <c r="O32" s="27">
        <v>1</v>
      </c>
      <c r="P32" s="3">
        <v>21</v>
      </c>
      <c r="Q32" s="27">
        <v>1</v>
      </c>
      <c r="R32" s="3">
        <v>28</v>
      </c>
      <c r="S32" s="190">
        <f t="shared" si="11"/>
        <v>4</v>
      </c>
      <c r="T32" s="190">
        <f t="shared" si="11"/>
        <v>92</v>
      </c>
      <c r="U32" s="27">
        <v>1</v>
      </c>
      <c r="V32" s="3">
        <v>28</v>
      </c>
      <c r="W32" s="27">
        <v>1</v>
      </c>
      <c r="X32" s="3">
        <v>21</v>
      </c>
      <c r="Y32" s="27">
        <v>1</v>
      </c>
      <c r="Z32" s="3">
        <v>22</v>
      </c>
      <c r="AA32" s="3">
        <v>2</v>
      </c>
      <c r="AB32" s="3">
        <v>43</v>
      </c>
      <c r="AC32" s="3">
        <v>1</v>
      </c>
      <c r="AD32" s="3">
        <v>23</v>
      </c>
      <c r="AE32" s="190">
        <f t="shared" si="12"/>
        <v>6</v>
      </c>
      <c r="AF32" s="190">
        <f t="shared" si="12"/>
        <v>137</v>
      </c>
      <c r="AG32" s="14"/>
      <c r="AH32" s="14"/>
      <c r="AI32" s="3"/>
      <c r="AJ32" s="3"/>
      <c r="AK32" s="3"/>
      <c r="AL32" s="3"/>
      <c r="AM32" s="3"/>
      <c r="AN32" s="3"/>
      <c r="AO32" s="4"/>
      <c r="AP32" s="4"/>
      <c r="AQ32" s="212">
        <f aca="true" t="shared" si="14" ref="AQ32:AR62">AE32+S32</f>
        <v>10</v>
      </c>
      <c r="AR32" s="212">
        <f t="shared" si="14"/>
        <v>229</v>
      </c>
      <c r="AT32" s="16"/>
      <c r="AU32" s="253">
        <f t="shared" si="5"/>
        <v>22.9</v>
      </c>
      <c r="AV32" s="254">
        <f t="shared" si="6"/>
        <v>206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s="1" customFormat="1" ht="12.75">
      <c r="A33" s="3">
        <v>6</v>
      </c>
      <c r="B33" s="228" t="s">
        <v>147</v>
      </c>
      <c r="C33" s="228"/>
      <c r="D33" s="228"/>
      <c r="E33" s="65"/>
      <c r="F33" s="65"/>
      <c r="G33" s="65"/>
      <c r="H33" s="65"/>
      <c r="I33" s="65"/>
      <c r="J33" s="65"/>
      <c r="K33" s="27">
        <v>1</v>
      </c>
      <c r="L33" s="3">
        <v>20</v>
      </c>
      <c r="M33" s="27">
        <v>1</v>
      </c>
      <c r="N33" s="3">
        <v>21</v>
      </c>
      <c r="O33" s="27">
        <v>1</v>
      </c>
      <c r="P33" s="3">
        <v>21</v>
      </c>
      <c r="Q33" s="27">
        <v>1</v>
      </c>
      <c r="R33" s="3">
        <v>15</v>
      </c>
      <c r="S33" s="190">
        <f t="shared" si="11"/>
        <v>4</v>
      </c>
      <c r="T33" s="190">
        <f t="shared" si="11"/>
        <v>77</v>
      </c>
      <c r="U33" s="27">
        <v>1</v>
      </c>
      <c r="V33" s="3">
        <v>14</v>
      </c>
      <c r="W33" s="27">
        <v>1</v>
      </c>
      <c r="X33" s="3">
        <v>21</v>
      </c>
      <c r="Y33" s="27">
        <v>1</v>
      </c>
      <c r="Z33" s="3">
        <v>22</v>
      </c>
      <c r="AA33" s="3">
        <v>1</v>
      </c>
      <c r="AB33" s="3">
        <v>22</v>
      </c>
      <c r="AC33" s="3">
        <v>1</v>
      </c>
      <c r="AD33" s="3">
        <v>16</v>
      </c>
      <c r="AE33" s="190">
        <f t="shared" si="12"/>
        <v>5</v>
      </c>
      <c r="AF33" s="190">
        <f t="shared" si="12"/>
        <v>95</v>
      </c>
      <c r="AG33" s="14"/>
      <c r="AH33" s="14"/>
      <c r="AI33" s="3"/>
      <c r="AJ33" s="3"/>
      <c r="AK33" s="3"/>
      <c r="AL33" s="3"/>
      <c r="AM33" s="3"/>
      <c r="AN33" s="3"/>
      <c r="AO33" s="4"/>
      <c r="AP33" s="4"/>
      <c r="AQ33" s="212">
        <f t="shared" si="14"/>
        <v>9</v>
      </c>
      <c r="AR33" s="212">
        <f t="shared" si="14"/>
        <v>172</v>
      </c>
      <c r="AT33" s="16"/>
      <c r="AU33" s="253">
        <f t="shared" si="5"/>
        <v>19.11111111111111</v>
      </c>
      <c r="AV33" s="254">
        <f t="shared" si="6"/>
        <v>152.75</v>
      </c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s="1" customFormat="1" ht="12.75">
      <c r="A34" s="3">
        <v>7</v>
      </c>
      <c r="B34" s="228" t="s">
        <v>148</v>
      </c>
      <c r="C34" s="228"/>
      <c r="D34" s="228"/>
      <c r="E34" s="65"/>
      <c r="F34" s="65"/>
      <c r="G34" s="65"/>
      <c r="H34" s="65"/>
      <c r="I34" s="65"/>
      <c r="J34" s="65"/>
      <c r="K34" s="27">
        <v>1</v>
      </c>
      <c r="L34" s="3">
        <v>30</v>
      </c>
      <c r="M34" s="27">
        <v>2</v>
      </c>
      <c r="N34" s="3">
        <v>43</v>
      </c>
      <c r="O34" s="27">
        <v>1</v>
      </c>
      <c r="P34" s="3">
        <v>25</v>
      </c>
      <c r="Q34" s="27">
        <v>1</v>
      </c>
      <c r="R34" s="3">
        <v>30</v>
      </c>
      <c r="S34" s="190">
        <f t="shared" si="11"/>
        <v>5</v>
      </c>
      <c r="T34" s="190">
        <f t="shared" si="11"/>
        <v>128</v>
      </c>
      <c r="U34" s="27">
        <v>1</v>
      </c>
      <c r="V34" s="3">
        <v>25</v>
      </c>
      <c r="W34" s="27">
        <v>2</v>
      </c>
      <c r="X34" s="3">
        <v>35</v>
      </c>
      <c r="Y34" s="27">
        <v>1</v>
      </c>
      <c r="Z34" s="3">
        <v>26</v>
      </c>
      <c r="AA34" s="3">
        <v>1</v>
      </c>
      <c r="AB34" s="3">
        <v>23</v>
      </c>
      <c r="AC34" s="3">
        <v>1</v>
      </c>
      <c r="AD34" s="3">
        <v>20</v>
      </c>
      <c r="AE34" s="190">
        <f t="shared" si="12"/>
        <v>6</v>
      </c>
      <c r="AF34" s="190">
        <f t="shared" si="12"/>
        <v>129</v>
      </c>
      <c r="AG34" s="14"/>
      <c r="AH34" s="14"/>
      <c r="AI34" s="3"/>
      <c r="AJ34" s="3"/>
      <c r="AK34" s="3"/>
      <c r="AL34" s="3"/>
      <c r="AM34" s="3"/>
      <c r="AN34" s="3"/>
      <c r="AO34" s="4"/>
      <c r="AP34" s="4"/>
      <c r="AQ34" s="212">
        <f t="shared" si="14"/>
        <v>11</v>
      </c>
      <c r="AR34" s="212">
        <f t="shared" si="14"/>
        <v>257</v>
      </c>
      <c r="AT34" s="16"/>
      <c r="AU34" s="253">
        <f t="shared" si="5"/>
        <v>23.363636363636363</v>
      </c>
      <c r="AV34" s="254">
        <f t="shared" si="6"/>
        <v>225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s="1" customFormat="1" ht="22.5">
      <c r="A35" s="3">
        <v>8</v>
      </c>
      <c r="B35" s="228" t="s">
        <v>118</v>
      </c>
      <c r="C35" s="228"/>
      <c r="D35" s="228"/>
      <c r="E35" s="65"/>
      <c r="F35" s="65"/>
      <c r="G35" s="65"/>
      <c r="H35" s="65"/>
      <c r="I35" s="65"/>
      <c r="J35" s="65"/>
      <c r="K35" s="27">
        <v>2</v>
      </c>
      <c r="L35" s="3">
        <v>42</v>
      </c>
      <c r="M35" s="27">
        <v>1</v>
      </c>
      <c r="N35" s="3">
        <v>27</v>
      </c>
      <c r="O35" s="27">
        <v>2</v>
      </c>
      <c r="P35" s="3">
        <v>39</v>
      </c>
      <c r="Q35" s="27">
        <v>1</v>
      </c>
      <c r="R35" s="3">
        <v>21</v>
      </c>
      <c r="S35" s="190">
        <f t="shared" si="11"/>
        <v>6</v>
      </c>
      <c r="T35" s="190">
        <f t="shared" si="11"/>
        <v>129</v>
      </c>
      <c r="U35" s="27">
        <v>2</v>
      </c>
      <c r="V35" s="3">
        <v>49</v>
      </c>
      <c r="W35" s="27">
        <v>1</v>
      </c>
      <c r="X35" s="3">
        <v>32</v>
      </c>
      <c r="Y35" s="27">
        <v>2</v>
      </c>
      <c r="Z35" s="3">
        <v>52</v>
      </c>
      <c r="AA35" s="3">
        <v>2</v>
      </c>
      <c r="AB35" s="3">
        <v>39</v>
      </c>
      <c r="AC35" s="3">
        <v>1</v>
      </c>
      <c r="AD35" s="3">
        <v>29</v>
      </c>
      <c r="AE35" s="190">
        <f t="shared" si="12"/>
        <v>8</v>
      </c>
      <c r="AF35" s="190">
        <f t="shared" si="12"/>
        <v>201</v>
      </c>
      <c r="AG35" s="14"/>
      <c r="AH35" s="14"/>
      <c r="AI35" s="3"/>
      <c r="AJ35" s="3"/>
      <c r="AK35" s="3"/>
      <c r="AL35" s="3"/>
      <c r="AM35" s="3"/>
      <c r="AN35" s="3"/>
      <c r="AO35" s="4"/>
      <c r="AP35" s="4"/>
      <c r="AQ35" s="212">
        <f t="shared" si="14"/>
        <v>14</v>
      </c>
      <c r="AR35" s="212">
        <f t="shared" si="14"/>
        <v>330</v>
      </c>
      <c r="AT35" s="16"/>
      <c r="AU35" s="253">
        <f t="shared" si="5"/>
        <v>23.571428571428573</v>
      </c>
      <c r="AV35" s="254">
        <f t="shared" si="6"/>
        <v>297.75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s="1" customFormat="1" ht="12.75">
      <c r="A36" s="3">
        <v>9</v>
      </c>
      <c r="B36" s="228" t="s">
        <v>119</v>
      </c>
      <c r="C36" s="228"/>
      <c r="D36" s="228"/>
      <c r="E36" s="65"/>
      <c r="F36" s="65"/>
      <c r="G36" s="65"/>
      <c r="H36" s="65"/>
      <c r="I36" s="65"/>
      <c r="J36" s="65"/>
      <c r="K36" s="27">
        <v>1</v>
      </c>
      <c r="L36" s="3">
        <v>21</v>
      </c>
      <c r="M36" s="27">
        <v>1</v>
      </c>
      <c r="N36" s="3">
        <v>21</v>
      </c>
      <c r="O36" s="27">
        <v>1</v>
      </c>
      <c r="P36" s="3">
        <v>18</v>
      </c>
      <c r="Q36" s="27">
        <v>1</v>
      </c>
      <c r="R36" s="3">
        <v>18</v>
      </c>
      <c r="S36" s="190">
        <f t="shared" si="11"/>
        <v>4</v>
      </c>
      <c r="T36" s="190">
        <f t="shared" si="11"/>
        <v>78</v>
      </c>
      <c r="U36" s="27">
        <v>1</v>
      </c>
      <c r="V36" s="3">
        <v>21</v>
      </c>
      <c r="W36" s="27">
        <v>1</v>
      </c>
      <c r="X36" s="3">
        <v>20</v>
      </c>
      <c r="Y36" s="27">
        <v>1</v>
      </c>
      <c r="Z36" s="3">
        <v>21</v>
      </c>
      <c r="AA36" s="3">
        <v>1</v>
      </c>
      <c r="AB36" s="3">
        <v>16</v>
      </c>
      <c r="AC36" s="3">
        <v>1</v>
      </c>
      <c r="AD36" s="3">
        <v>26</v>
      </c>
      <c r="AE36" s="190">
        <f t="shared" si="12"/>
        <v>5</v>
      </c>
      <c r="AF36" s="190">
        <f t="shared" si="12"/>
        <v>104</v>
      </c>
      <c r="AG36" s="14"/>
      <c r="AH36" s="14"/>
      <c r="AI36" s="3"/>
      <c r="AJ36" s="3"/>
      <c r="AK36" s="3"/>
      <c r="AL36" s="3"/>
      <c r="AM36" s="3"/>
      <c r="AN36" s="3"/>
      <c r="AO36" s="4"/>
      <c r="AP36" s="4"/>
      <c r="AQ36" s="212">
        <f t="shared" si="14"/>
        <v>9</v>
      </c>
      <c r="AR36" s="212">
        <f t="shared" si="14"/>
        <v>182</v>
      </c>
      <c r="AT36" s="16"/>
      <c r="AU36" s="253">
        <f t="shared" si="5"/>
        <v>20.22222222222222</v>
      </c>
      <c r="AV36" s="254">
        <f t="shared" si="6"/>
        <v>162.5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 s="1" customFormat="1" ht="22.5">
      <c r="A37" s="3">
        <v>10</v>
      </c>
      <c r="B37" s="228" t="s">
        <v>120</v>
      </c>
      <c r="C37" s="228"/>
      <c r="D37" s="228"/>
      <c r="E37" s="65"/>
      <c r="F37" s="65"/>
      <c r="G37" s="65"/>
      <c r="H37" s="65"/>
      <c r="I37" s="65"/>
      <c r="J37" s="65"/>
      <c r="K37" s="27">
        <v>1</v>
      </c>
      <c r="L37" s="19">
        <v>21</v>
      </c>
      <c r="M37" s="27"/>
      <c r="N37" s="3"/>
      <c r="O37" s="27">
        <v>1</v>
      </c>
      <c r="P37" s="3">
        <v>19</v>
      </c>
      <c r="Q37" s="27"/>
      <c r="R37" s="3"/>
      <c r="S37" s="190">
        <f t="shared" si="11"/>
        <v>2</v>
      </c>
      <c r="T37" s="190">
        <f t="shared" si="11"/>
        <v>40</v>
      </c>
      <c r="U37" s="27">
        <v>1</v>
      </c>
      <c r="V37" s="3">
        <v>28</v>
      </c>
      <c r="W37" s="27">
        <v>1</v>
      </c>
      <c r="X37" s="3">
        <v>18</v>
      </c>
      <c r="Y37" s="27">
        <v>1</v>
      </c>
      <c r="Z37" s="3">
        <v>17</v>
      </c>
      <c r="AA37" s="3">
        <v>1</v>
      </c>
      <c r="AB37" s="3">
        <v>21</v>
      </c>
      <c r="AC37" s="3">
        <v>1</v>
      </c>
      <c r="AD37" s="3">
        <v>18</v>
      </c>
      <c r="AE37" s="190">
        <f t="shared" si="12"/>
        <v>5</v>
      </c>
      <c r="AF37" s="190">
        <f t="shared" si="12"/>
        <v>102</v>
      </c>
      <c r="AG37" s="14"/>
      <c r="AH37" s="14"/>
      <c r="AI37" s="3"/>
      <c r="AJ37" s="3"/>
      <c r="AK37" s="3"/>
      <c r="AL37" s="3"/>
      <c r="AM37" s="3"/>
      <c r="AN37" s="3"/>
      <c r="AO37" s="4"/>
      <c r="AP37" s="4"/>
      <c r="AQ37" s="212">
        <f t="shared" si="14"/>
        <v>7</v>
      </c>
      <c r="AR37" s="212">
        <f t="shared" si="14"/>
        <v>142</v>
      </c>
      <c r="AT37" s="16"/>
      <c r="AU37" s="253">
        <f t="shared" si="5"/>
        <v>20.285714285714285</v>
      </c>
      <c r="AV37" s="254">
        <f t="shared" si="6"/>
        <v>132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s="1" customFormat="1" ht="12.75">
      <c r="A38" s="3">
        <v>11</v>
      </c>
      <c r="B38" s="228" t="s">
        <v>121</v>
      </c>
      <c r="C38" s="228"/>
      <c r="D38" s="228"/>
      <c r="E38" s="65"/>
      <c r="F38" s="65"/>
      <c r="G38" s="65"/>
      <c r="H38" s="65"/>
      <c r="I38" s="65"/>
      <c r="J38" s="65"/>
      <c r="K38" s="27">
        <v>1</v>
      </c>
      <c r="L38" s="3">
        <v>18</v>
      </c>
      <c r="M38" s="27"/>
      <c r="N38" s="3"/>
      <c r="O38" s="27">
        <v>1</v>
      </c>
      <c r="P38" s="3">
        <v>23</v>
      </c>
      <c r="Q38" s="27"/>
      <c r="R38" s="3"/>
      <c r="S38" s="190">
        <f t="shared" si="11"/>
        <v>2</v>
      </c>
      <c r="T38" s="190">
        <f t="shared" si="11"/>
        <v>41</v>
      </c>
      <c r="U38" s="27">
        <v>1</v>
      </c>
      <c r="V38" s="3">
        <v>18</v>
      </c>
      <c r="W38" s="27"/>
      <c r="X38" s="3"/>
      <c r="Y38" s="27">
        <v>1</v>
      </c>
      <c r="Z38" s="3">
        <v>12</v>
      </c>
      <c r="AA38" s="3">
        <v>1</v>
      </c>
      <c r="AB38" s="3">
        <v>12</v>
      </c>
      <c r="AC38" s="3">
        <v>1</v>
      </c>
      <c r="AD38" s="3">
        <v>16</v>
      </c>
      <c r="AE38" s="190">
        <f t="shared" si="12"/>
        <v>4</v>
      </c>
      <c r="AF38" s="190">
        <f t="shared" si="12"/>
        <v>58</v>
      </c>
      <c r="AG38" s="14"/>
      <c r="AH38" s="14"/>
      <c r="AI38" s="3"/>
      <c r="AJ38" s="3"/>
      <c r="AK38" s="3"/>
      <c r="AL38" s="3"/>
      <c r="AM38" s="3"/>
      <c r="AN38" s="3"/>
      <c r="AO38" s="4"/>
      <c r="AP38" s="4"/>
      <c r="AQ38" s="212">
        <f t="shared" si="14"/>
        <v>6</v>
      </c>
      <c r="AR38" s="212">
        <f t="shared" si="14"/>
        <v>99</v>
      </c>
      <c r="AT38" s="16"/>
      <c r="AU38" s="253">
        <f t="shared" si="5"/>
        <v>16.5</v>
      </c>
      <c r="AV38" s="254">
        <f t="shared" si="6"/>
        <v>88.75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s="1" customFormat="1" ht="12.75">
      <c r="A39" s="3">
        <v>12</v>
      </c>
      <c r="B39" s="228" t="s">
        <v>122</v>
      </c>
      <c r="C39" s="228"/>
      <c r="D39" s="228"/>
      <c r="E39" s="65"/>
      <c r="F39" s="65"/>
      <c r="G39" s="65"/>
      <c r="H39" s="65"/>
      <c r="I39" s="65"/>
      <c r="J39" s="65"/>
      <c r="K39" s="27">
        <v>1</v>
      </c>
      <c r="L39" s="3">
        <v>18</v>
      </c>
      <c r="M39" s="27">
        <v>1</v>
      </c>
      <c r="N39" s="3">
        <v>12</v>
      </c>
      <c r="O39" s="27">
        <v>1</v>
      </c>
      <c r="P39" s="3">
        <v>16</v>
      </c>
      <c r="Q39" s="27">
        <v>1</v>
      </c>
      <c r="R39" s="3">
        <v>24</v>
      </c>
      <c r="S39" s="190">
        <f t="shared" si="11"/>
        <v>4</v>
      </c>
      <c r="T39" s="190">
        <f t="shared" si="11"/>
        <v>70</v>
      </c>
      <c r="U39" s="27">
        <v>1</v>
      </c>
      <c r="V39" s="3">
        <v>20</v>
      </c>
      <c r="W39" s="27">
        <v>1</v>
      </c>
      <c r="X39" s="3">
        <v>19</v>
      </c>
      <c r="Y39" s="27">
        <v>1</v>
      </c>
      <c r="Z39" s="3">
        <v>18</v>
      </c>
      <c r="AA39" s="3">
        <v>1</v>
      </c>
      <c r="AB39" s="3">
        <v>20</v>
      </c>
      <c r="AC39" s="3">
        <v>1</v>
      </c>
      <c r="AD39" s="3">
        <v>15</v>
      </c>
      <c r="AE39" s="190">
        <f t="shared" si="12"/>
        <v>5</v>
      </c>
      <c r="AF39" s="190">
        <f t="shared" si="12"/>
        <v>92</v>
      </c>
      <c r="AG39" s="14"/>
      <c r="AH39" s="14"/>
      <c r="AI39" s="3"/>
      <c r="AJ39" s="3"/>
      <c r="AK39" s="3"/>
      <c r="AL39" s="3"/>
      <c r="AM39" s="3"/>
      <c r="AN39" s="3"/>
      <c r="AO39" s="4"/>
      <c r="AP39" s="4"/>
      <c r="AQ39" s="212">
        <f t="shared" si="14"/>
        <v>9</v>
      </c>
      <c r="AR39" s="212">
        <f t="shared" si="14"/>
        <v>162</v>
      </c>
      <c r="AT39" s="16"/>
      <c r="AU39" s="253">
        <f t="shared" si="5"/>
        <v>18</v>
      </c>
      <c r="AV39" s="254">
        <f t="shared" si="6"/>
        <v>144.5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 s="1" customFormat="1" ht="12.75">
      <c r="A40" s="3">
        <v>13</v>
      </c>
      <c r="B40" s="237" t="s">
        <v>123</v>
      </c>
      <c r="C40" s="237"/>
      <c r="D40" s="237"/>
      <c r="E40" s="65"/>
      <c r="F40" s="65"/>
      <c r="G40" s="65"/>
      <c r="H40" s="65"/>
      <c r="I40" s="65"/>
      <c r="J40" s="65"/>
      <c r="K40" s="30">
        <v>1</v>
      </c>
      <c r="L40" s="13">
        <v>22</v>
      </c>
      <c r="M40" s="30">
        <v>1</v>
      </c>
      <c r="N40" s="13">
        <v>19</v>
      </c>
      <c r="O40" s="30">
        <v>1</v>
      </c>
      <c r="P40" s="13">
        <v>22</v>
      </c>
      <c r="Q40" s="30"/>
      <c r="R40" s="13"/>
      <c r="S40" s="190">
        <f t="shared" si="11"/>
        <v>3</v>
      </c>
      <c r="T40" s="190">
        <f>L40+N40+P40+R40</f>
        <v>63</v>
      </c>
      <c r="U40" s="30">
        <v>1</v>
      </c>
      <c r="V40" s="13">
        <v>21</v>
      </c>
      <c r="W40" s="30">
        <v>1</v>
      </c>
      <c r="X40" s="13">
        <v>22</v>
      </c>
      <c r="Y40" s="30">
        <v>1</v>
      </c>
      <c r="Z40" s="13">
        <v>20</v>
      </c>
      <c r="AA40" s="13">
        <v>1</v>
      </c>
      <c r="AB40" s="13">
        <v>21</v>
      </c>
      <c r="AC40" s="13">
        <v>1</v>
      </c>
      <c r="AD40" s="13">
        <v>20</v>
      </c>
      <c r="AE40" s="190">
        <f t="shared" si="12"/>
        <v>5</v>
      </c>
      <c r="AF40" s="190">
        <f t="shared" si="12"/>
        <v>104</v>
      </c>
      <c r="AG40" s="4"/>
      <c r="AH40" s="4"/>
      <c r="AI40" s="3"/>
      <c r="AJ40" s="3"/>
      <c r="AK40" s="3"/>
      <c r="AL40" s="3"/>
      <c r="AM40" s="3"/>
      <c r="AN40" s="3"/>
      <c r="AO40" s="4"/>
      <c r="AP40" s="4"/>
      <c r="AQ40" s="212">
        <f t="shared" si="14"/>
        <v>8</v>
      </c>
      <c r="AR40" s="212">
        <f t="shared" si="14"/>
        <v>167</v>
      </c>
      <c r="AT40" s="16"/>
      <c r="AU40" s="253">
        <f>AR40/AQ40</f>
        <v>20.875</v>
      </c>
      <c r="AV40" s="254">
        <f t="shared" si="6"/>
        <v>151.25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s="1" customFormat="1" ht="12.75">
      <c r="A41" s="3">
        <v>14</v>
      </c>
      <c r="B41" s="228" t="s">
        <v>124</v>
      </c>
      <c r="C41" s="228"/>
      <c r="D41" s="228"/>
      <c r="E41" s="65"/>
      <c r="F41" s="65"/>
      <c r="G41" s="65"/>
      <c r="H41" s="65"/>
      <c r="I41" s="65"/>
      <c r="J41" s="65"/>
      <c r="K41" s="27">
        <v>1</v>
      </c>
      <c r="L41" s="3">
        <v>25</v>
      </c>
      <c r="M41" s="27">
        <v>1</v>
      </c>
      <c r="N41" s="3">
        <v>19</v>
      </c>
      <c r="O41" s="27">
        <v>1</v>
      </c>
      <c r="P41" s="3">
        <v>20</v>
      </c>
      <c r="Q41" s="27">
        <v>1</v>
      </c>
      <c r="R41" s="3">
        <v>21</v>
      </c>
      <c r="S41" s="190">
        <f t="shared" si="11"/>
        <v>4</v>
      </c>
      <c r="T41" s="190">
        <f>L41+N41+P41+R41</f>
        <v>85</v>
      </c>
      <c r="U41" s="27">
        <v>1</v>
      </c>
      <c r="V41" s="3">
        <v>19</v>
      </c>
      <c r="W41" s="27">
        <v>1</v>
      </c>
      <c r="X41" s="3">
        <v>21</v>
      </c>
      <c r="Y41" s="27">
        <v>1</v>
      </c>
      <c r="Z41" s="3">
        <v>14</v>
      </c>
      <c r="AA41" s="3">
        <v>1</v>
      </c>
      <c r="AB41" s="3">
        <v>20</v>
      </c>
      <c r="AC41" s="3">
        <v>1</v>
      </c>
      <c r="AD41" s="3">
        <v>31</v>
      </c>
      <c r="AE41" s="190">
        <f t="shared" si="12"/>
        <v>5</v>
      </c>
      <c r="AF41" s="190">
        <f t="shared" si="12"/>
        <v>105</v>
      </c>
      <c r="AG41" s="4"/>
      <c r="AH41" s="4"/>
      <c r="AI41" s="3"/>
      <c r="AJ41" s="3"/>
      <c r="AK41" s="3"/>
      <c r="AL41" s="3"/>
      <c r="AM41" s="3"/>
      <c r="AN41" s="3"/>
      <c r="AO41" s="4"/>
      <c r="AP41" s="4"/>
      <c r="AQ41" s="212">
        <f t="shared" si="14"/>
        <v>9</v>
      </c>
      <c r="AR41" s="212">
        <f t="shared" si="14"/>
        <v>190</v>
      </c>
      <c r="AT41" s="16"/>
      <c r="AU41" s="253">
        <f>AR41/AQ41</f>
        <v>21.11111111111111</v>
      </c>
      <c r="AV41" s="254">
        <f t="shared" si="6"/>
        <v>168.75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s="1" customFormat="1" ht="12.75">
      <c r="A42" s="3">
        <v>15</v>
      </c>
      <c r="B42" s="228" t="s">
        <v>125</v>
      </c>
      <c r="C42" s="228"/>
      <c r="D42" s="228"/>
      <c r="E42" s="65"/>
      <c r="F42" s="65"/>
      <c r="G42" s="65"/>
      <c r="H42" s="65"/>
      <c r="I42" s="65"/>
      <c r="J42" s="65"/>
      <c r="K42" s="27">
        <v>1</v>
      </c>
      <c r="L42" s="3">
        <v>24</v>
      </c>
      <c r="M42" s="27">
        <v>1</v>
      </c>
      <c r="N42" s="3">
        <v>19</v>
      </c>
      <c r="O42" s="27">
        <v>1</v>
      </c>
      <c r="P42" s="3">
        <v>21</v>
      </c>
      <c r="Q42" s="27">
        <v>1</v>
      </c>
      <c r="R42" s="3">
        <v>25</v>
      </c>
      <c r="S42" s="190">
        <f t="shared" si="11"/>
        <v>4</v>
      </c>
      <c r="T42" s="190">
        <f>L42+N42+P42+R42</f>
        <v>89</v>
      </c>
      <c r="U42" s="27">
        <v>1</v>
      </c>
      <c r="V42" s="3">
        <v>19</v>
      </c>
      <c r="W42" s="27">
        <v>1</v>
      </c>
      <c r="X42" s="3">
        <v>21</v>
      </c>
      <c r="Y42" s="27">
        <v>1</v>
      </c>
      <c r="Z42" s="3">
        <v>18</v>
      </c>
      <c r="AA42" s="3">
        <v>1</v>
      </c>
      <c r="AB42" s="3">
        <v>19</v>
      </c>
      <c r="AC42" s="3">
        <v>1</v>
      </c>
      <c r="AD42" s="3">
        <v>21</v>
      </c>
      <c r="AE42" s="190">
        <f t="shared" si="12"/>
        <v>5</v>
      </c>
      <c r="AF42" s="190">
        <f t="shared" si="12"/>
        <v>98</v>
      </c>
      <c r="AG42" s="4"/>
      <c r="AH42" s="4"/>
      <c r="AI42" s="3"/>
      <c r="AJ42" s="3"/>
      <c r="AK42" s="3"/>
      <c r="AL42" s="3"/>
      <c r="AM42" s="3"/>
      <c r="AN42" s="3"/>
      <c r="AO42" s="4"/>
      <c r="AP42" s="4"/>
      <c r="AQ42" s="212">
        <f t="shared" si="14"/>
        <v>9</v>
      </c>
      <c r="AR42" s="212">
        <f t="shared" si="14"/>
        <v>187</v>
      </c>
      <c r="AT42" s="16"/>
      <c r="AU42" s="253">
        <f>AR42/AQ42</f>
        <v>20.77777777777778</v>
      </c>
      <c r="AV42" s="254">
        <f t="shared" si="6"/>
        <v>164.75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s="1" customFormat="1" ht="12.75">
      <c r="A43" s="3">
        <v>16</v>
      </c>
      <c r="B43" s="228" t="s">
        <v>126</v>
      </c>
      <c r="C43" s="228"/>
      <c r="D43" s="228"/>
      <c r="E43" s="65"/>
      <c r="F43" s="65"/>
      <c r="G43" s="65"/>
      <c r="H43" s="65"/>
      <c r="I43" s="65"/>
      <c r="J43" s="65"/>
      <c r="K43" s="27">
        <v>1</v>
      </c>
      <c r="L43" s="3">
        <v>20</v>
      </c>
      <c r="M43" s="27"/>
      <c r="N43" s="3"/>
      <c r="O43" s="27">
        <v>1</v>
      </c>
      <c r="P43" s="3">
        <v>17</v>
      </c>
      <c r="Q43" s="27">
        <v>1</v>
      </c>
      <c r="R43" s="3">
        <v>18</v>
      </c>
      <c r="S43" s="190">
        <f t="shared" si="11"/>
        <v>3</v>
      </c>
      <c r="T43" s="190">
        <f t="shared" si="11"/>
        <v>55</v>
      </c>
      <c r="U43" s="27">
        <v>1</v>
      </c>
      <c r="V43" s="3">
        <v>22</v>
      </c>
      <c r="W43" s="27">
        <v>1</v>
      </c>
      <c r="X43" s="3">
        <v>21</v>
      </c>
      <c r="Y43" s="27">
        <v>1</v>
      </c>
      <c r="Z43" s="3">
        <v>22</v>
      </c>
      <c r="AA43" s="3">
        <v>1</v>
      </c>
      <c r="AB43" s="3">
        <v>17</v>
      </c>
      <c r="AC43" s="3">
        <v>1</v>
      </c>
      <c r="AD43" s="3">
        <v>23</v>
      </c>
      <c r="AE43" s="190">
        <f t="shared" si="12"/>
        <v>5</v>
      </c>
      <c r="AF43" s="190">
        <f t="shared" si="12"/>
        <v>105</v>
      </c>
      <c r="AG43" s="4"/>
      <c r="AH43" s="4"/>
      <c r="AI43" s="3"/>
      <c r="AJ43" s="3"/>
      <c r="AK43" s="3"/>
      <c r="AL43" s="3"/>
      <c r="AM43" s="3"/>
      <c r="AN43" s="3"/>
      <c r="AO43" s="4"/>
      <c r="AP43" s="4"/>
      <c r="AQ43" s="212">
        <f t="shared" si="14"/>
        <v>8</v>
      </c>
      <c r="AR43" s="212">
        <f t="shared" si="14"/>
        <v>160</v>
      </c>
      <c r="AT43" s="16"/>
      <c r="AU43" s="253">
        <f t="shared" si="5"/>
        <v>20</v>
      </c>
      <c r="AV43" s="254">
        <f t="shared" si="6"/>
        <v>146.25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s="1" customFormat="1" ht="13.5" thickBot="1">
      <c r="A44" s="11">
        <v>17</v>
      </c>
      <c r="B44" s="283" t="s">
        <v>127</v>
      </c>
      <c r="C44" s="283"/>
      <c r="D44" s="283"/>
      <c r="E44" s="67"/>
      <c r="F44" s="67"/>
      <c r="G44" s="70"/>
      <c r="H44" s="70"/>
      <c r="I44" s="70"/>
      <c r="J44" s="70"/>
      <c r="K44" s="29">
        <v>1</v>
      </c>
      <c r="L44" s="11">
        <v>26</v>
      </c>
      <c r="M44" s="29">
        <v>1</v>
      </c>
      <c r="N44" s="11">
        <v>23</v>
      </c>
      <c r="O44" s="29">
        <v>1</v>
      </c>
      <c r="P44" s="11">
        <v>31</v>
      </c>
      <c r="Q44" s="29">
        <v>1</v>
      </c>
      <c r="R44" s="11">
        <v>29</v>
      </c>
      <c r="S44" s="195">
        <f aca="true" t="shared" si="15" ref="S44:T59">K44+M44+O44+Q44</f>
        <v>4</v>
      </c>
      <c r="T44" s="195">
        <f t="shared" si="15"/>
        <v>109</v>
      </c>
      <c r="U44" s="29">
        <v>1</v>
      </c>
      <c r="V44" s="11">
        <v>25</v>
      </c>
      <c r="W44" s="29">
        <v>2</v>
      </c>
      <c r="X44" s="11">
        <v>40</v>
      </c>
      <c r="Y44" s="29">
        <v>1</v>
      </c>
      <c r="Z44" s="11">
        <v>20</v>
      </c>
      <c r="AA44" s="11">
        <v>2</v>
      </c>
      <c r="AB44" s="11">
        <v>38</v>
      </c>
      <c r="AC44" s="11">
        <v>1</v>
      </c>
      <c r="AD44" s="11">
        <v>18</v>
      </c>
      <c r="AE44" s="195">
        <f aca="true" t="shared" si="16" ref="AE44:AF62">U44+W44+Y44+AA44+AC44</f>
        <v>7</v>
      </c>
      <c r="AF44" s="195">
        <f t="shared" si="16"/>
        <v>141</v>
      </c>
      <c r="AG44" s="15"/>
      <c r="AH44" s="15"/>
      <c r="AI44" s="11"/>
      <c r="AJ44" s="11"/>
      <c r="AK44" s="11"/>
      <c r="AL44" s="11"/>
      <c r="AM44" s="11"/>
      <c r="AN44" s="11"/>
      <c r="AO44" s="12"/>
      <c r="AP44" s="12"/>
      <c r="AQ44" s="215">
        <f t="shared" si="14"/>
        <v>11</v>
      </c>
      <c r="AR44" s="215">
        <f t="shared" si="14"/>
        <v>250</v>
      </c>
      <c r="AS44" s="54"/>
      <c r="AT44" s="87"/>
      <c r="AU44" s="255">
        <f t="shared" si="5"/>
        <v>22.727272727272727</v>
      </c>
      <c r="AV44" s="256">
        <f t="shared" si="6"/>
        <v>222.75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s="1" customFormat="1" ht="12.75">
      <c r="A45" s="173">
        <v>18</v>
      </c>
      <c r="B45" s="289" t="s">
        <v>128</v>
      </c>
      <c r="C45" s="289"/>
      <c r="D45" s="289"/>
      <c r="E45" s="175"/>
      <c r="F45" s="175"/>
      <c r="G45" s="175"/>
      <c r="H45" s="175"/>
      <c r="I45" s="175"/>
      <c r="J45" s="176"/>
      <c r="K45" s="176">
        <v>1</v>
      </c>
      <c r="L45" s="176">
        <v>15</v>
      </c>
      <c r="M45" s="176">
        <f>M46+M47</f>
        <v>0</v>
      </c>
      <c r="N45" s="176">
        <f>N46+N47</f>
        <v>0</v>
      </c>
      <c r="O45" s="176"/>
      <c r="P45" s="176"/>
      <c r="Q45" s="176">
        <v>1</v>
      </c>
      <c r="R45" s="176">
        <v>19</v>
      </c>
      <c r="S45" s="177">
        <f>K45+M45+O45+Q45</f>
        <v>2</v>
      </c>
      <c r="T45" s="178">
        <f t="shared" si="15"/>
        <v>34</v>
      </c>
      <c r="U45" s="179">
        <f aca="true" t="shared" si="17" ref="U45:AD45">SUM(U46:U47)</f>
        <v>0</v>
      </c>
      <c r="V45" s="179">
        <f t="shared" si="17"/>
        <v>0</v>
      </c>
      <c r="W45" s="179">
        <v>1</v>
      </c>
      <c r="X45" s="179">
        <v>8</v>
      </c>
      <c r="Y45" s="179">
        <f t="shared" si="17"/>
        <v>0</v>
      </c>
      <c r="Z45" s="179">
        <f t="shared" si="17"/>
        <v>0</v>
      </c>
      <c r="AA45" s="179">
        <v>1</v>
      </c>
      <c r="AB45" s="179">
        <v>8</v>
      </c>
      <c r="AC45" s="179">
        <f t="shared" si="17"/>
        <v>0</v>
      </c>
      <c r="AD45" s="179">
        <f t="shared" si="17"/>
        <v>0</v>
      </c>
      <c r="AE45" s="178">
        <f t="shared" si="16"/>
        <v>2</v>
      </c>
      <c r="AF45" s="178">
        <f t="shared" si="16"/>
        <v>16</v>
      </c>
      <c r="AG45" s="178"/>
      <c r="AH45" s="178"/>
      <c r="AI45" s="176">
        <f aca="true" t="shared" si="18" ref="AI45:AN45">AI46+AI47</f>
        <v>0</v>
      </c>
      <c r="AJ45" s="176">
        <f t="shared" si="18"/>
        <v>0</v>
      </c>
      <c r="AK45" s="176">
        <f t="shared" si="18"/>
        <v>0</v>
      </c>
      <c r="AL45" s="176">
        <f t="shared" si="18"/>
        <v>0</v>
      </c>
      <c r="AM45" s="176">
        <f t="shared" si="18"/>
        <v>0</v>
      </c>
      <c r="AN45" s="176">
        <f t="shared" si="18"/>
        <v>0</v>
      </c>
      <c r="AO45" s="178">
        <f>AI45+AK45+AM45</f>
        <v>0</v>
      </c>
      <c r="AP45" s="178">
        <f>AN45+AL45+AJ45</f>
        <v>0</v>
      </c>
      <c r="AQ45" s="216">
        <f>AO45+AG45+AE45+S45</f>
        <v>4</v>
      </c>
      <c r="AR45" s="216">
        <f>AP45+AH45+AF45+T45</f>
        <v>50</v>
      </c>
      <c r="AS45" s="181"/>
      <c r="AT45" s="182"/>
      <c r="AU45" s="257">
        <f>AR45/AQ45</f>
        <v>12.5</v>
      </c>
      <c r="AV45" s="258">
        <f>(T45*0.75)+(AF45*1)+(AP45*1.22)</f>
        <v>41.5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s="1" customFormat="1" ht="12.75">
      <c r="A46" s="290"/>
      <c r="B46" s="235" t="s">
        <v>70</v>
      </c>
      <c r="C46" s="235"/>
      <c r="D46" s="235"/>
      <c r="E46" s="127"/>
      <c r="F46" s="127"/>
      <c r="G46" s="136"/>
      <c r="H46" s="136"/>
      <c r="I46" s="136"/>
      <c r="J46" s="136"/>
      <c r="K46" s="150"/>
      <c r="L46" s="150"/>
      <c r="M46" s="150"/>
      <c r="N46" s="150"/>
      <c r="O46" s="150"/>
      <c r="P46" s="150"/>
      <c r="Q46" s="150"/>
      <c r="R46" s="150"/>
      <c r="S46" s="197">
        <f t="shared" si="15"/>
        <v>0</v>
      </c>
      <c r="T46" s="197">
        <f t="shared" si="15"/>
        <v>0</v>
      </c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97">
        <f t="shared" si="16"/>
        <v>0</v>
      </c>
      <c r="AF46" s="197">
        <f t="shared" si="16"/>
        <v>0</v>
      </c>
      <c r="AG46" s="189"/>
      <c r="AH46" s="189"/>
      <c r="AI46" s="150"/>
      <c r="AJ46" s="150"/>
      <c r="AK46" s="150"/>
      <c r="AL46" s="150"/>
      <c r="AM46" s="150"/>
      <c r="AN46" s="150"/>
      <c r="AO46" s="153"/>
      <c r="AP46" s="153"/>
      <c r="AQ46" s="217">
        <f t="shared" si="14"/>
        <v>0</v>
      </c>
      <c r="AR46" s="217">
        <f t="shared" si="14"/>
        <v>0</v>
      </c>
      <c r="AS46" s="150"/>
      <c r="AT46" s="154"/>
      <c r="AU46" s="259" t="e">
        <f t="shared" si="5"/>
        <v>#DIV/0!</v>
      </c>
      <c r="AV46" s="260">
        <f t="shared" si="6"/>
        <v>0</v>
      </c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 s="1" customFormat="1" ht="13.5" thickBot="1">
      <c r="A47" s="291"/>
      <c r="B47" s="292" t="s">
        <v>71</v>
      </c>
      <c r="C47" s="292"/>
      <c r="D47" s="292"/>
      <c r="E47" s="293"/>
      <c r="F47" s="293"/>
      <c r="G47" s="294"/>
      <c r="H47" s="294"/>
      <c r="I47" s="294"/>
      <c r="J47" s="294"/>
      <c r="K47" s="166"/>
      <c r="L47" s="166"/>
      <c r="M47" s="166"/>
      <c r="N47" s="166"/>
      <c r="O47" s="166"/>
      <c r="P47" s="166"/>
      <c r="Q47" s="166"/>
      <c r="R47" s="166"/>
      <c r="S47" s="199">
        <f t="shared" si="15"/>
        <v>0</v>
      </c>
      <c r="T47" s="199">
        <f t="shared" si="15"/>
        <v>0</v>
      </c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99">
        <f t="shared" si="16"/>
        <v>0</v>
      </c>
      <c r="AF47" s="199">
        <f t="shared" si="16"/>
        <v>0</v>
      </c>
      <c r="AG47" s="295"/>
      <c r="AH47" s="295"/>
      <c r="AI47" s="166"/>
      <c r="AJ47" s="166"/>
      <c r="AK47" s="166"/>
      <c r="AL47" s="166"/>
      <c r="AM47" s="166"/>
      <c r="AN47" s="166"/>
      <c r="AO47" s="167"/>
      <c r="AP47" s="167"/>
      <c r="AQ47" s="218">
        <f t="shared" si="14"/>
        <v>0</v>
      </c>
      <c r="AR47" s="218">
        <f t="shared" si="14"/>
        <v>0</v>
      </c>
      <c r="AS47" s="166"/>
      <c r="AT47" s="168"/>
      <c r="AU47" s="261" t="e">
        <f t="shared" si="5"/>
        <v>#DIV/0!</v>
      </c>
      <c r="AV47" s="262">
        <f t="shared" si="6"/>
        <v>0</v>
      </c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s="1" customFormat="1" ht="12" customHeight="1">
      <c r="A48" s="75">
        <v>19</v>
      </c>
      <c r="B48" s="284" t="s">
        <v>129</v>
      </c>
      <c r="C48" s="284"/>
      <c r="D48" s="284"/>
      <c r="E48" s="76"/>
      <c r="F48" s="76"/>
      <c r="G48" s="76"/>
      <c r="H48" s="76"/>
      <c r="I48" s="76"/>
      <c r="J48" s="76"/>
      <c r="K48" s="77">
        <v>1</v>
      </c>
      <c r="L48" s="75">
        <v>24</v>
      </c>
      <c r="M48" s="77">
        <v>2</v>
      </c>
      <c r="N48" s="75">
        <v>50</v>
      </c>
      <c r="O48" s="77">
        <v>1</v>
      </c>
      <c r="P48" s="75">
        <v>27</v>
      </c>
      <c r="Q48" s="77">
        <v>1</v>
      </c>
      <c r="R48" s="285">
        <v>30</v>
      </c>
      <c r="S48" s="201">
        <f t="shared" si="15"/>
        <v>5</v>
      </c>
      <c r="T48" s="201">
        <f t="shared" si="15"/>
        <v>131</v>
      </c>
      <c r="U48" s="286">
        <v>1</v>
      </c>
      <c r="V48" s="75">
        <v>26</v>
      </c>
      <c r="W48" s="77">
        <v>1</v>
      </c>
      <c r="X48" s="75">
        <v>29</v>
      </c>
      <c r="Y48" s="77">
        <v>1</v>
      </c>
      <c r="Z48" s="75">
        <v>31</v>
      </c>
      <c r="AA48" s="75">
        <v>1</v>
      </c>
      <c r="AB48" s="75">
        <v>25</v>
      </c>
      <c r="AC48" s="75">
        <v>2</v>
      </c>
      <c r="AD48" s="75">
        <v>35</v>
      </c>
      <c r="AE48" s="201">
        <f t="shared" si="16"/>
        <v>6</v>
      </c>
      <c r="AF48" s="201">
        <f t="shared" si="16"/>
        <v>146</v>
      </c>
      <c r="AG48" s="14"/>
      <c r="AH48" s="14"/>
      <c r="AI48" s="75"/>
      <c r="AJ48" s="75"/>
      <c r="AK48" s="75"/>
      <c r="AL48" s="75"/>
      <c r="AM48" s="75"/>
      <c r="AN48" s="75"/>
      <c r="AO48" s="15"/>
      <c r="AP48" s="15"/>
      <c r="AQ48" s="219">
        <f t="shared" si="14"/>
        <v>11</v>
      </c>
      <c r="AR48" s="219">
        <f t="shared" si="14"/>
        <v>277</v>
      </c>
      <c r="AS48" s="287"/>
      <c r="AT48" s="288"/>
      <c r="AU48" s="263">
        <f t="shared" si="5"/>
        <v>25.181818181818183</v>
      </c>
      <c r="AV48" s="264">
        <f t="shared" si="6"/>
        <v>244.25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s="1" customFormat="1" ht="11.25" customHeight="1">
      <c r="A49" s="3">
        <v>20</v>
      </c>
      <c r="B49" s="228" t="s">
        <v>130</v>
      </c>
      <c r="C49" s="228"/>
      <c r="D49" s="228"/>
      <c r="E49" s="65"/>
      <c r="F49" s="65"/>
      <c r="G49" s="65"/>
      <c r="H49" s="65"/>
      <c r="I49" s="65"/>
      <c r="J49" s="65"/>
      <c r="K49" s="27">
        <v>1</v>
      </c>
      <c r="L49" s="3">
        <v>16</v>
      </c>
      <c r="M49" s="27">
        <v>1</v>
      </c>
      <c r="N49" s="3">
        <v>20</v>
      </c>
      <c r="O49" s="27">
        <v>1</v>
      </c>
      <c r="P49" s="3">
        <v>16</v>
      </c>
      <c r="Q49" s="27">
        <v>1</v>
      </c>
      <c r="R49" s="3">
        <v>10</v>
      </c>
      <c r="S49" s="190">
        <f t="shared" si="15"/>
        <v>4</v>
      </c>
      <c r="T49" s="190">
        <f t="shared" si="15"/>
        <v>62</v>
      </c>
      <c r="U49" s="27">
        <v>1</v>
      </c>
      <c r="V49" s="3">
        <v>19</v>
      </c>
      <c r="W49" s="27">
        <v>1</v>
      </c>
      <c r="X49" s="3">
        <v>19</v>
      </c>
      <c r="Y49" s="27">
        <v>1</v>
      </c>
      <c r="Z49" s="3">
        <v>19</v>
      </c>
      <c r="AA49" s="3">
        <v>1</v>
      </c>
      <c r="AB49" s="3">
        <v>21</v>
      </c>
      <c r="AC49" s="3">
        <v>1</v>
      </c>
      <c r="AD49" s="3">
        <v>19</v>
      </c>
      <c r="AE49" s="190">
        <f t="shared" si="16"/>
        <v>5</v>
      </c>
      <c r="AF49" s="190">
        <f t="shared" si="16"/>
        <v>97</v>
      </c>
      <c r="AG49" s="4"/>
      <c r="AH49" s="4"/>
      <c r="AI49" s="3"/>
      <c r="AJ49" s="3"/>
      <c r="AK49" s="3"/>
      <c r="AL49" s="3"/>
      <c r="AM49" s="3"/>
      <c r="AN49" s="3"/>
      <c r="AO49" s="4"/>
      <c r="AP49" s="4"/>
      <c r="AQ49" s="212">
        <f t="shared" si="14"/>
        <v>9</v>
      </c>
      <c r="AR49" s="212">
        <f t="shared" si="14"/>
        <v>159</v>
      </c>
      <c r="AS49" s="19"/>
      <c r="AT49" s="86"/>
      <c r="AU49" s="253">
        <f t="shared" si="5"/>
        <v>17.666666666666668</v>
      </c>
      <c r="AV49" s="254">
        <f t="shared" si="6"/>
        <v>143.5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 s="1" customFormat="1" ht="11.25" customHeight="1">
      <c r="A50" s="11">
        <v>21</v>
      </c>
      <c r="B50" s="228" t="s">
        <v>131</v>
      </c>
      <c r="C50" s="228"/>
      <c r="D50" s="228"/>
      <c r="E50" s="65"/>
      <c r="F50" s="65"/>
      <c r="G50" s="66"/>
      <c r="H50" s="66"/>
      <c r="I50" s="66"/>
      <c r="J50" s="66"/>
      <c r="K50" s="27">
        <v>1</v>
      </c>
      <c r="L50" s="3">
        <v>20</v>
      </c>
      <c r="M50" s="27">
        <v>1</v>
      </c>
      <c r="N50" s="3">
        <v>21</v>
      </c>
      <c r="O50" s="27">
        <v>1</v>
      </c>
      <c r="P50" s="3">
        <v>15</v>
      </c>
      <c r="Q50" s="27">
        <v>1</v>
      </c>
      <c r="R50" s="3">
        <v>17</v>
      </c>
      <c r="S50" s="190">
        <v>4</v>
      </c>
      <c r="T50" s="190">
        <f t="shared" si="15"/>
        <v>73</v>
      </c>
      <c r="U50" s="27">
        <v>1</v>
      </c>
      <c r="V50" s="3">
        <v>15</v>
      </c>
      <c r="W50" s="27">
        <v>1</v>
      </c>
      <c r="X50" s="3">
        <v>18</v>
      </c>
      <c r="Y50" s="27">
        <v>1</v>
      </c>
      <c r="Z50" s="3">
        <v>15</v>
      </c>
      <c r="AA50" s="3">
        <v>1</v>
      </c>
      <c r="AB50" s="3">
        <v>16</v>
      </c>
      <c r="AC50" s="3">
        <v>1</v>
      </c>
      <c r="AD50" s="3">
        <v>18</v>
      </c>
      <c r="AE50" s="190">
        <f t="shared" si="16"/>
        <v>5</v>
      </c>
      <c r="AF50" s="190">
        <f t="shared" si="16"/>
        <v>82</v>
      </c>
      <c r="AG50" s="14"/>
      <c r="AH50" s="14"/>
      <c r="AI50" s="3"/>
      <c r="AJ50" s="3"/>
      <c r="AK50" s="3"/>
      <c r="AL50" s="3"/>
      <c r="AM50" s="3"/>
      <c r="AN50" s="3"/>
      <c r="AO50" s="4"/>
      <c r="AP50" s="4"/>
      <c r="AQ50" s="212">
        <f t="shared" si="14"/>
        <v>9</v>
      </c>
      <c r="AR50" s="212">
        <f t="shared" si="14"/>
        <v>155</v>
      </c>
      <c r="AS50" s="19"/>
      <c r="AT50" s="86"/>
      <c r="AU50" s="253">
        <f t="shared" si="5"/>
        <v>17.22222222222222</v>
      </c>
      <c r="AV50" s="254">
        <f t="shared" si="6"/>
        <v>136.75</v>
      </c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 s="1" customFormat="1" ht="15.75" customHeight="1">
      <c r="A51" s="3">
        <v>22</v>
      </c>
      <c r="B51" s="228" t="s">
        <v>132</v>
      </c>
      <c r="C51" s="228"/>
      <c r="D51" s="228"/>
      <c r="E51" s="65"/>
      <c r="F51" s="65"/>
      <c r="G51" s="66"/>
      <c r="H51" s="66"/>
      <c r="I51" s="66"/>
      <c r="J51" s="66"/>
      <c r="K51" s="27">
        <v>1</v>
      </c>
      <c r="L51" s="3">
        <v>21</v>
      </c>
      <c r="M51" s="27"/>
      <c r="N51" s="3"/>
      <c r="O51" s="27">
        <v>1</v>
      </c>
      <c r="P51" s="3">
        <v>25</v>
      </c>
      <c r="Q51" s="27">
        <v>1</v>
      </c>
      <c r="R51" s="3">
        <v>18</v>
      </c>
      <c r="S51" s="190">
        <f t="shared" si="15"/>
        <v>3</v>
      </c>
      <c r="T51" s="190">
        <f t="shared" si="15"/>
        <v>64</v>
      </c>
      <c r="U51" s="27">
        <v>1</v>
      </c>
      <c r="V51" s="3">
        <v>18</v>
      </c>
      <c r="W51" s="27">
        <v>1</v>
      </c>
      <c r="X51" s="3">
        <v>15</v>
      </c>
      <c r="Y51" s="27">
        <v>1</v>
      </c>
      <c r="Z51" s="3">
        <v>16</v>
      </c>
      <c r="AA51" s="3">
        <v>1</v>
      </c>
      <c r="AB51" s="3">
        <v>17</v>
      </c>
      <c r="AC51" s="3">
        <v>1</v>
      </c>
      <c r="AD51" s="3">
        <v>17</v>
      </c>
      <c r="AE51" s="190">
        <f t="shared" si="16"/>
        <v>5</v>
      </c>
      <c r="AF51" s="190">
        <f t="shared" si="16"/>
        <v>83</v>
      </c>
      <c r="AG51" s="14"/>
      <c r="AH51" s="14"/>
      <c r="AI51" s="3"/>
      <c r="AJ51" s="3"/>
      <c r="AK51" s="3"/>
      <c r="AL51" s="3"/>
      <c r="AM51" s="3"/>
      <c r="AN51" s="3"/>
      <c r="AO51" s="4"/>
      <c r="AP51" s="4"/>
      <c r="AQ51" s="212">
        <f t="shared" si="14"/>
        <v>8</v>
      </c>
      <c r="AR51" s="212">
        <f t="shared" si="14"/>
        <v>147</v>
      </c>
      <c r="AS51" s="19"/>
      <c r="AT51" s="86"/>
      <c r="AU51" s="253">
        <f t="shared" si="5"/>
        <v>18.375</v>
      </c>
      <c r="AV51" s="254">
        <f t="shared" si="6"/>
        <v>131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 s="1" customFormat="1" ht="12.75">
      <c r="A52" s="11">
        <v>23</v>
      </c>
      <c r="B52" s="228" t="s">
        <v>133</v>
      </c>
      <c r="C52" s="228"/>
      <c r="D52" s="228"/>
      <c r="E52" s="65"/>
      <c r="F52" s="65"/>
      <c r="G52" s="65"/>
      <c r="H52" s="65"/>
      <c r="I52" s="65"/>
      <c r="J52" s="65"/>
      <c r="K52" s="27">
        <v>1</v>
      </c>
      <c r="L52" s="3">
        <v>26</v>
      </c>
      <c r="M52" s="27">
        <v>1</v>
      </c>
      <c r="N52" s="3">
        <v>20</v>
      </c>
      <c r="O52" s="27">
        <v>2</v>
      </c>
      <c r="P52" s="3">
        <v>35</v>
      </c>
      <c r="Q52" s="27"/>
      <c r="R52" s="3"/>
      <c r="S52" s="190">
        <f t="shared" si="15"/>
        <v>4</v>
      </c>
      <c r="T52" s="190">
        <f t="shared" si="15"/>
        <v>81</v>
      </c>
      <c r="U52" s="27">
        <v>2</v>
      </c>
      <c r="V52" s="3">
        <v>38</v>
      </c>
      <c r="W52" s="27">
        <v>1</v>
      </c>
      <c r="X52" s="3">
        <v>18</v>
      </c>
      <c r="Y52" s="27">
        <v>1</v>
      </c>
      <c r="Z52" s="3">
        <v>26</v>
      </c>
      <c r="AA52" s="3">
        <v>1</v>
      </c>
      <c r="AB52" s="3">
        <v>30</v>
      </c>
      <c r="AC52" s="3">
        <v>1</v>
      </c>
      <c r="AD52" s="3">
        <v>31</v>
      </c>
      <c r="AE52" s="190">
        <f t="shared" si="16"/>
        <v>6</v>
      </c>
      <c r="AF52" s="190">
        <f t="shared" si="16"/>
        <v>143</v>
      </c>
      <c r="AG52" s="14"/>
      <c r="AH52" s="14"/>
      <c r="AI52" s="3"/>
      <c r="AJ52" s="3"/>
      <c r="AK52" s="3"/>
      <c r="AL52" s="3"/>
      <c r="AM52" s="3"/>
      <c r="AN52" s="3"/>
      <c r="AO52" s="4"/>
      <c r="AP52" s="4"/>
      <c r="AQ52" s="212">
        <f t="shared" si="14"/>
        <v>10</v>
      </c>
      <c r="AR52" s="212">
        <f t="shared" si="14"/>
        <v>224</v>
      </c>
      <c r="AS52" s="19"/>
      <c r="AT52" s="86"/>
      <c r="AU52" s="253">
        <f t="shared" si="5"/>
        <v>22.4</v>
      </c>
      <c r="AV52" s="254">
        <f t="shared" si="6"/>
        <v>203.75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s="1" customFormat="1" ht="12.75">
      <c r="A53" s="3">
        <v>24</v>
      </c>
      <c r="B53" s="228" t="s">
        <v>134</v>
      </c>
      <c r="C53" s="228"/>
      <c r="D53" s="228"/>
      <c r="E53" s="65"/>
      <c r="F53" s="65"/>
      <c r="G53" s="65"/>
      <c r="H53" s="65"/>
      <c r="I53" s="65"/>
      <c r="J53" s="65"/>
      <c r="K53" s="27"/>
      <c r="L53" s="3"/>
      <c r="M53" s="27">
        <v>1</v>
      </c>
      <c r="N53" s="3">
        <v>21</v>
      </c>
      <c r="O53" s="27"/>
      <c r="P53" s="3"/>
      <c r="Q53" s="27">
        <v>1</v>
      </c>
      <c r="R53" s="3">
        <v>18</v>
      </c>
      <c r="S53" s="190">
        <f t="shared" si="15"/>
        <v>2</v>
      </c>
      <c r="T53" s="190">
        <f t="shared" si="15"/>
        <v>39</v>
      </c>
      <c r="U53" s="27">
        <v>1</v>
      </c>
      <c r="V53" s="3">
        <v>20</v>
      </c>
      <c r="W53" s="27">
        <v>1</v>
      </c>
      <c r="X53" s="3">
        <v>15</v>
      </c>
      <c r="Y53" s="27">
        <v>1</v>
      </c>
      <c r="Z53" s="3">
        <v>9</v>
      </c>
      <c r="AA53" s="3">
        <v>1</v>
      </c>
      <c r="AB53" s="3">
        <v>13</v>
      </c>
      <c r="AC53" s="3">
        <v>1</v>
      </c>
      <c r="AD53" s="3">
        <v>16</v>
      </c>
      <c r="AE53" s="190">
        <f t="shared" si="16"/>
        <v>5</v>
      </c>
      <c r="AF53" s="190">
        <f t="shared" si="16"/>
        <v>73</v>
      </c>
      <c r="AG53" s="14"/>
      <c r="AH53" s="14"/>
      <c r="AI53" s="3"/>
      <c r="AJ53" s="3"/>
      <c r="AK53" s="3"/>
      <c r="AL53" s="3"/>
      <c r="AM53" s="3"/>
      <c r="AN53" s="3"/>
      <c r="AO53" s="4"/>
      <c r="AP53" s="4"/>
      <c r="AQ53" s="212">
        <f t="shared" si="14"/>
        <v>7</v>
      </c>
      <c r="AR53" s="212">
        <f t="shared" si="14"/>
        <v>112</v>
      </c>
      <c r="AS53" s="19"/>
      <c r="AT53" s="86"/>
      <c r="AU53" s="253">
        <f t="shared" si="5"/>
        <v>16</v>
      </c>
      <c r="AV53" s="254">
        <f t="shared" si="6"/>
        <v>102.25</v>
      </c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s="1" customFormat="1" ht="12.75">
      <c r="A54" s="11">
        <v>25</v>
      </c>
      <c r="B54" s="228" t="s">
        <v>135</v>
      </c>
      <c r="C54" s="228"/>
      <c r="D54" s="228"/>
      <c r="E54" s="65"/>
      <c r="F54" s="65"/>
      <c r="G54" s="65"/>
      <c r="H54" s="65"/>
      <c r="I54" s="65"/>
      <c r="J54" s="65"/>
      <c r="K54" s="27">
        <v>1</v>
      </c>
      <c r="L54" s="3">
        <v>22</v>
      </c>
      <c r="M54" s="27"/>
      <c r="N54" s="3"/>
      <c r="O54" s="27">
        <v>1</v>
      </c>
      <c r="P54" s="3">
        <v>22</v>
      </c>
      <c r="Q54" s="27">
        <v>1</v>
      </c>
      <c r="R54" s="3">
        <v>21</v>
      </c>
      <c r="S54" s="190">
        <f t="shared" si="15"/>
        <v>3</v>
      </c>
      <c r="T54" s="190">
        <f t="shared" si="15"/>
        <v>65</v>
      </c>
      <c r="U54" s="27"/>
      <c r="V54" s="3"/>
      <c r="W54" s="27">
        <v>1</v>
      </c>
      <c r="X54" s="3">
        <v>14</v>
      </c>
      <c r="Y54" s="27">
        <v>1</v>
      </c>
      <c r="Z54" s="3">
        <v>13</v>
      </c>
      <c r="AA54" s="3">
        <v>1</v>
      </c>
      <c r="AB54" s="3">
        <v>15</v>
      </c>
      <c r="AC54" s="3">
        <v>1</v>
      </c>
      <c r="AD54" s="3">
        <v>19</v>
      </c>
      <c r="AE54" s="190">
        <f t="shared" si="16"/>
        <v>4</v>
      </c>
      <c r="AF54" s="190">
        <f t="shared" si="16"/>
        <v>61</v>
      </c>
      <c r="AG54" s="14"/>
      <c r="AH54" s="14"/>
      <c r="AI54" s="3"/>
      <c r="AJ54" s="3"/>
      <c r="AK54" s="3"/>
      <c r="AL54" s="3"/>
      <c r="AM54" s="3"/>
      <c r="AN54" s="3"/>
      <c r="AO54" s="4"/>
      <c r="AP54" s="4"/>
      <c r="AQ54" s="212">
        <f t="shared" si="14"/>
        <v>7</v>
      </c>
      <c r="AR54" s="212">
        <f t="shared" si="14"/>
        <v>126</v>
      </c>
      <c r="AS54" s="19"/>
      <c r="AT54" s="86"/>
      <c r="AU54" s="253">
        <f t="shared" si="5"/>
        <v>18</v>
      </c>
      <c r="AV54" s="254">
        <f t="shared" si="6"/>
        <v>109.75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s="1" customFormat="1" ht="12.75">
      <c r="A55" s="3">
        <v>26</v>
      </c>
      <c r="B55" s="228" t="s">
        <v>136</v>
      </c>
      <c r="C55" s="228"/>
      <c r="D55" s="228"/>
      <c r="E55" s="65"/>
      <c r="F55" s="65"/>
      <c r="G55" s="65"/>
      <c r="H55" s="65"/>
      <c r="I55" s="65"/>
      <c r="J55" s="65"/>
      <c r="K55" s="27">
        <v>1</v>
      </c>
      <c r="L55" s="3">
        <v>15</v>
      </c>
      <c r="M55" s="27"/>
      <c r="N55" s="3"/>
      <c r="O55" s="27">
        <v>1</v>
      </c>
      <c r="P55" s="3">
        <v>18</v>
      </c>
      <c r="Q55" s="27">
        <v>1</v>
      </c>
      <c r="R55" s="3">
        <v>17</v>
      </c>
      <c r="S55" s="190">
        <f t="shared" si="15"/>
        <v>3</v>
      </c>
      <c r="T55" s="190">
        <f t="shared" si="15"/>
        <v>50</v>
      </c>
      <c r="U55" s="27"/>
      <c r="V55" s="3"/>
      <c r="W55" s="27">
        <v>1</v>
      </c>
      <c r="X55" s="3">
        <v>14</v>
      </c>
      <c r="Y55" s="27">
        <v>1</v>
      </c>
      <c r="Z55" s="3">
        <v>16</v>
      </c>
      <c r="AA55" s="3">
        <v>1</v>
      </c>
      <c r="AB55" s="3">
        <v>8</v>
      </c>
      <c r="AC55" s="3">
        <v>1</v>
      </c>
      <c r="AD55" s="3">
        <v>13</v>
      </c>
      <c r="AE55" s="190">
        <f t="shared" si="16"/>
        <v>4</v>
      </c>
      <c r="AF55" s="190">
        <f t="shared" si="16"/>
        <v>51</v>
      </c>
      <c r="AG55" s="14"/>
      <c r="AH55" s="14"/>
      <c r="AI55" s="3"/>
      <c r="AJ55" s="3"/>
      <c r="AK55" s="3"/>
      <c r="AL55" s="3"/>
      <c r="AM55" s="3"/>
      <c r="AN55" s="3"/>
      <c r="AO55" s="4"/>
      <c r="AP55" s="4"/>
      <c r="AQ55" s="212">
        <f t="shared" si="14"/>
        <v>7</v>
      </c>
      <c r="AR55" s="212">
        <f t="shared" si="14"/>
        <v>101</v>
      </c>
      <c r="AS55" s="19"/>
      <c r="AT55" s="86"/>
      <c r="AU55" s="253">
        <f t="shared" si="5"/>
        <v>14.428571428571429</v>
      </c>
      <c r="AV55" s="254">
        <f t="shared" si="6"/>
        <v>88.5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 s="1" customFormat="1" ht="12.75">
      <c r="A56" s="11">
        <v>27</v>
      </c>
      <c r="B56" s="228" t="s">
        <v>137</v>
      </c>
      <c r="C56" s="228"/>
      <c r="D56" s="228"/>
      <c r="E56" s="65"/>
      <c r="F56" s="65"/>
      <c r="G56" s="65"/>
      <c r="H56" s="65"/>
      <c r="I56" s="65"/>
      <c r="J56" s="65"/>
      <c r="K56" s="27"/>
      <c r="L56" s="3"/>
      <c r="M56" s="27">
        <v>1</v>
      </c>
      <c r="N56" s="3">
        <v>15</v>
      </c>
      <c r="O56" s="27"/>
      <c r="P56" s="3"/>
      <c r="Q56" s="27">
        <v>1</v>
      </c>
      <c r="R56" s="3">
        <v>18</v>
      </c>
      <c r="S56" s="190">
        <f t="shared" si="15"/>
        <v>2</v>
      </c>
      <c r="T56" s="190">
        <f t="shared" si="15"/>
        <v>33</v>
      </c>
      <c r="U56" s="27">
        <v>1</v>
      </c>
      <c r="V56" s="3">
        <v>20</v>
      </c>
      <c r="W56" s="27">
        <v>1</v>
      </c>
      <c r="X56" s="3">
        <v>19</v>
      </c>
      <c r="Y56" s="27">
        <v>1</v>
      </c>
      <c r="Z56" s="3">
        <v>19</v>
      </c>
      <c r="AA56" s="3">
        <v>1</v>
      </c>
      <c r="AB56" s="3">
        <v>14</v>
      </c>
      <c r="AC56" s="3">
        <v>1</v>
      </c>
      <c r="AD56" s="3">
        <v>23</v>
      </c>
      <c r="AE56" s="190">
        <f t="shared" si="16"/>
        <v>5</v>
      </c>
      <c r="AF56" s="190">
        <f t="shared" si="16"/>
        <v>95</v>
      </c>
      <c r="AG56" s="14"/>
      <c r="AH56" s="14"/>
      <c r="AI56" s="3"/>
      <c r="AJ56" s="3"/>
      <c r="AK56" s="3"/>
      <c r="AL56" s="3"/>
      <c r="AM56" s="3"/>
      <c r="AN56" s="3"/>
      <c r="AO56" s="4"/>
      <c r="AP56" s="4"/>
      <c r="AQ56" s="212">
        <f t="shared" si="14"/>
        <v>7</v>
      </c>
      <c r="AR56" s="212">
        <f t="shared" si="14"/>
        <v>128</v>
      </c>
      <c r="AS56" s="19"/>
      <c r="AT56" s="86"/>
      <c r="AU56" s="253">
        <f t="shared" si="5"/>
        <v>18.285714285714285</v>
      </c>
      <c r="AV56" s="254">
        <f t="shared" si="6"/>
        <v>119.75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 s="1" customFormat="1" ht="12.75">
      <c r="A57" s="3">
        <v>28</v>
      </c>
      <c r="B57" s="228" t="s">
        <v>138</v>
      </c>
      <c r="C57" s="228"/>
      <c r="D57" s="228"/>
      <c r="E57" s="65"/>
      <c r="F57" s="65"/>
      <c r="G57" s="65"/>
      <c r="H57" s="65"/>
      <c r="I57" s="65"/>
      <c r="J57" s="65"/>
      <c r="K57" s="27"/>
      <c r="L57" s="3"/>
      <c r="M57" s="27">
        <v>1</v>
      </c>
      <c r="N57" s="3">
        <v>17</v>
      </c>
      <c r="O57" s="27"/>
      <c r="P57" s="3"/>
      <c r="Q57" s="27">
        <v>1</v>
      </c>
      <c r="R57" s="3">
        <v>16</v>
      </c>
      <c r="S57" s="190">
        <f t="shared" si="15"/>
        <v>2</v>
      </c>
      <c r="T57" s="190">
        <f t="shared" si="15"/>
        <v>33</v>
      </c>
      <c r="U57" s="27"/>
      <c r="V57" s="3"/>
      <c r="W57" s="27">
        <v>1</v>
      </c>
      <c r="X57" s="3">
        <v>17</v>
      </c>
      <c r="Y57" s="27"/>
      <c r="Z57" s="3"/>
      <c r="AA57" s="3">
        <v>1</v>
      </c>
      <c r="AB57" s="3">
        <v>16</v>
      </c>
      <c r="AC57" s="3">
        <v>1</v>
      </c>
      <c r="AD57" s="3">
        <v>11</v>
      </c>
      <c r="AE57" s="190">
        <f t="shared" si="16"/>
        <v>3</v>
      </c>
      <c r="AF57" s="190">
        <f t="shared" si="16"/>
        <v>44</v>
      </c>
      <c r="AG57" s="14"/>
      <c r="AH57" s="14"/>
      <c r="AI57" s="3"/>
      <c r="AJ57" s="3"/>
      <c r="AK57" s="3"/>
      <c r="AL57" s="3"/>
      <c r="AM57" s="3"/>
      <c r="AN57" s="3"/>
      <c r="AO57" s="4"/>
      <c r="AP57" s="4"/>
      <c r="AQ57" s="212">
        <f t="shared" si="14"/>
        <v>5</v>
      </c>
      <c r="AR57" s="212">
        <f t="shared" si="14"/>
        <v>77</v>
      </c>
      <c r="AS57" s="19"/>
      <c r="AT57" s="86"/>
      <c r="AU57" s="253">
        <f t="shared" si="5"/>
        <v>15.4</v>
      </c>
      <c r="AV57" s="254">
        <f t="shared" si="6"/>
        <v>68.75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 s="1" customFormat="1" ht="13.5" thickBot="1">
      <c r="A58" s="11">
        <v>29</v>
      </c>
      <c r="B58" s="228" t="s">
        <v>139</v>
      </c>
      <c r="C58" s="228"/>
      <c r="D58" s="228"/>
      <c r="E58" s="65"/>
      <c r="F58" s="65"/>
      <c r="G58" s="65"/>
      <c r="H58" s="65"/>
      <c r="I58" s="65"/>
      <c r="J58" s="65"/>
      <c r="K58" s="27">
        <v>1</v>
      </c>
      <c r="L58" s="3">
        <v>21</v>
      </c>
      <c r="M58" s="27">
        <v>1</v>
      </c>
      <c r="N58" s="3">
        <v>21</v>
      </c>
      <c r="O58" s="27">
        <v>1</v>
      </c>
      <c r="P58" s="3">
        <v>19</v>
      </c>
      <c r="Q58" s="27">
        <v>1</v>
      </c>
      <c r="R58" s="3">
        <v>31</v>
      </c>
      <c r="S58" s="190">
        <f t="shared" si="15"/>
        <v>4</v>
      </c>
      <c r="T58" s="190">
        <f t="shared" si="15"/>
        <v>92</v>
      </c>
      <c r="U58" s="27">
        <v>1</v>
      </c>
      <c r="V58" s="3">
        <v>17</v>
      </c>
      <c r="W58" s="27">
        <v>1</v>
      </c>
      <c r="X58" s="3">
        <v>23</v>
      </c>
      <c r="Y58" s="27">
        <v>1</v>
      </c>
      <c r="Z58" s="3">
        <v>26</v>
      </c>
      <c r="AA58" s="3">
        <v>1</v>
      </c>
      <c r="AB58" s="3">
        <v>20</v>
      </c>
      <c r="AC58" s="3">
        <v>1</v>
      </c>
      <c r="AD58" s="3">
        <v>22</v>
      </c>
      <c r="AE58" s="190">
        <f t="shared" si="16"/>
        <v>5</v>
      </c>
      <c r="AF58" s="190">
        <f t="shared" si="16"/>
        <v>108</v>
      </c>
      <c r="AG58" s="14"/>
      <c r="AH58" s="14"/>
      <c r="AI58" s="3"/>
      <c r="AJ58" s="3"/>
      <c r="AK58" s="3"/>
      <c r="AL58" s="3"/>
      <c r="AM58" s="3"/>
      <c r="AN58" s="3"/>
      <c r="AO58" s="4"/>
      <c r="AP58" s="4"/>
      <c r="AQ58" s="212">
        <f t="shared" si="14"/>
        <v>9</v>
      </c>
      <c r="AR58" s="212">
        <f t="shared" si="14"/>
        <v>200</v>
      </c>
      <c r="AS58" s="19"/>
      <c r="AT58" s="86"/>
      <c r="AU58" s="253">
        <f t="shared" si="5"/>
        <v>22.22222222222222</v>
      </c>
      <c r="AV58" s="254">
        <f t="shared" si="6"/>
        <v>177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s="1" customFormat="1" ht="24" customHeight="1" thickBot="1">
      <c r="A59" s="3">
        <v>30</v>
      </c>
      <c r="B59" s="228" t="s">
        <v>140</v>
      </c>
      <c r="C59" s="228"/>
      <c r="D59" s="228"/>
      <c r="E59" s="65"/>
      <c r="F59" s="65"/>
      <c r="G59" s="65"/>
      <c r="H59" s="65"/>
      <c r="I59" s="65"/>
      <c r="J59" s="272"/>
      <c r="K59" s="44">
        <v>1</v>
      </c>
      <c r="L59" s="279">
        <v>14</v>
      </c>
      <c r="M59" s="280">
        <v>0.5</v>
      </c>
      <c r="N59" s="281">
        <v>12</v>
      </c>
      <c r="O59" s="280">
        <v>1</v>
      </c>
      <c r="P59" s="281">
        <v>19</v>
      </c>
      <c r="Q59" s="280">
        <v>0.5</v>
      </c>
      <c r="R59" s="282">
        <v>9</v>
      </c>
      <c r="S59" s="278">
        <f t="shared" si="15"/>
        <v>3</v>
      </c>
      <c r="T59" s="190">
        <f t="shared" si="15"/>
        <v>54</v>
      </c>
      <c r="U59" s="27">
        <v>1</v>
      </c>
      <c r="V59" s="3">
        <v>13</v>
      </c>
      <c r="W59" s="27">
        <v>1</v>
      </c>
      <c r="X59" s="3">
        <v>14</v>
      </c>
      <c r="Y59" s="27">
        <v>1</v>
      </c>
      <c r="Z59" s="3">
        <v>10</v>
      </c>
      <c r="AA59" s="3">
        <v>1</v>
      </c>
      <c r="AB59" s="3">
        <v>15</v>
      </c>
      <c r="AC59" s="3">
        <v>1</v>
      </c>
      <c r="AD59" s="3">
        <v>19</v>
      </c>
      <c r="AE59" s="190">
        <f t="shared" si="16"/>
        <v>5</v>
      </c>
      <c r="AF59" s="190">
        <f t="shared" si="16"/>
        <v>71</v>
      </c>
      <c r="AG59" s="14"/>
      <c r="AH59" s="14"/>
      <c r="AI59" s="3"/>
      <c r="AJ59" s="3"/>
      <c r="AK59" s="3"/>
      <c r="AL59" s="3"/>
      <c r="AM59" s="3"/>
      <c r="AN59" s="3"/>
      <c r="AO59" s="4"/>
      <c r="AP59" s="4"/>
      <c r="AQ59" s="212">
        <f t="shared" si="14"/>
        <v>8</v>
      </c>
      <c r="AR59" s="212">
        <f t="shared" si="14"/>
        <v>125</v>
      </c>
      <c r="AS59" s="19"/>
      <c r="AT59" s="86"/>
      <c r="AU59" s="253">
        <f t="shared" si="5"/>
        <v>15.625</v>
      </c>
      <c r="AV59" s="254">
        <f t="shared" si="6"/>
        <v>111.5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s="1" customFormat="1" ht="22.5">
      <c r="A60" s="11">
        <v>31</v>
      </c>
      <c r="B60" s="228" t="s">
        <v>141</v>
      </c>
      <c r="C60" s="228"/>
      <c r="D60" s="228"/>
      <c r="E60" s="65"/>
      <c r="F60" s="65"/>
      <c r="G60" s="65"/>
      <c r="H60" s="65"/>
      <c r="I60" s="65"/>
      <c r="J60" s="65"/>
      <c r="K60" s="30">
        <v>1</v>
      </c>
      <c r="L60" s="13">
        <v>15</v>
      </c>
      <c r="M60" s="30"/>
      <c r="N60" s="13"/>
      <c r="O60" s="30">
        <v>1</v>
      </c>
      <c r="P60" s="13">
        <v>19</v>
      </c>
      <c r="Q60" s="30">
        <v>1</v>
      </c>
      <c r="R60" s="13">
        <v>18</v>
      </c>
      <c r="S60" s="190">
        <f aca="true" t="shared" si="19" ref="S60:T62">K60+M60+O60+Q60</f>
        <v>3</v>
      </c>
      <c r="T60" s="190">
        <f t="shared" si="19"/>
        <v>52</v>
      </c>
      <c r="U60" s="27"/>
      <c r="V60" s="3"/>
      <c r="W60" s="27">
        <v>1</v>
      </c>
      <c r="X60" s="3">
        <v>19</v>
      </c>
      <c r="Y60" s="27">
        <v>1</v>
      </c>
      <c r="Z60" s="3">
        <v>16</v>
      </c>
      <c r="AA60" s="3">
        <v>1</v>
      </c>
      <c r="AB60" s="3">
        <v>17</v>
      </c>
      <c r="AC60" s="3">
        <v>1</v>
      </c>
      <c r="AD60" s="3">
        <v>19</v>
      </c>
      <c r="AE60" s="190">
        <f t="shared" si="16"/>
        <v>4</v>
      </c>
      <c r="AF60" s="190">
        <f t="shared" si="16"/>
        <v>71</v>
      </c>
      <c r="AG60" s="14"/>
      <c r="AH60" s="14"/>
      <c r="AI60" s="3"/>
      <c r="AJ60" s="3"/>
      <c r="AK60" s="3"/>
      <c r="AL60" s="3"/>
      <c r="AM60" s="3"/>
      <c r="AN60" s="3"/>
      <c r="AO60" s="4"/>
      <c r="AP60" s="4"/>
      <c r="AQ60" s="212">
        <f t="shared" si="14"/>
        <v>7</v>
      </c>
      <c r="AR60" s="212">
        <f t="shared" si="14"/>
        <v>123</v>
      </c>
      <c r="AS60" s="19"/>
      <c r="AT60" s="86"/>
      <c r="AU60" s="253">
        <f t="shared" si="5"/>
        <v>17.571428571428573</v>
      </c>
      <c r="AV60" s="254">
        <f t="shared" si="6"/>
        <v>110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 s="1" customFormat="1" ht="12.75">
      <c r="A61" s="3">
        <v>32</v>
      </c>
      <c r="B61" s="228" t="s">
        <v>142</v>
      </c>
      <c r="C61" s="228"/>
      <c r="D61" s="228"/>
      <c r="E61" s="65"/>
      <c r="F61" s="65"/>
      <c r="G61" s="65"/>
      <c r="H61" s="65"/>
      <c r="I61" s="65"/>
      <c r="J61" s="65"/>
      <c r="K61" s="27"/>
      <c r="L61" s="3"/>
      <c r="M61" s="27">
        <v>1</v>
      </c>
      <c r="N61" s="3">
        <v>12</v>
      </c>
      <c r="O61" s="27">
        <v>1</v>
      </c>
      <c r="P61" s="3">
        <v>15</v>
      </c>
      <c r="Q61" s="27"/>
      <c r="R61" s="3"/>
      <c r="S61" s="190">
        <f t="shared" si="19"/>
        <v>2</v>
      </c>
      <c r="T61" s="190">
        <f t="shared" si="19"/>
        <v>27</v>
      </c>
      <c r="U61" s="27">
        <v>1</v>
      </c>
      <c r="V61" s="3">
        <v>13</v>
      </c>
      <c r="W61" s="27">
        <v>1</v>
      </c>
      <c r="X61" s="3">
        <v>12</v>
      </c>
      <c r="Y61" s="27">
        <v>1</v>
      </c>
      <c r="Z61" s="3">
        <v>11</v>
      </c>
      <c r="AA61" s="3"/>
      <c r="AB61" s="3"/>
      <c r="AC61" s="3">
        <v>1</v>
      </c>
      <c r="AD61" s="3">
        <v>14</v>
      </c>
      <c r="AE61" s="190">
        <f t="shared" si="16"/>
        <v>4</v>
      </c>
      <c r="AF61" s="190">
        <f t="shared" si="16"/>
        <v>50</v>
      </c>
      <c r="AG61" s="14"/>
      <c r="AH61" s="14"/>
      <c r="AI61" s="3"/>
      <c r="AJ61" s="3"/>
      <c r="AK61" s="3"/>
      <c r="AL61" s="3"/>
      <c r="AM61" s="3"/>
      <c r="AN61" s="3"/>
      <c r="AO61" s="4"/>
      <c r="AP61" s="4"/>
      <c r="AQ61" s="212">
        <f t="shared" si="14"/>
        <v>6</v>
      </c>
      <c r="AR61" s="212">
        <f t="shared" si="14"/>
        <v>77</v>
      </c>
      <c r="AS61" s="19"/>
      <c r="AT61" s="86"/>
      <c r="AU61" s="253">
        <f t="shared" si="5"/>
        <v>12.833333333333334</v>
      </c>
      <c r="AV61" s="254">
        <f t="shared" si="6"/>
        <v>70.25</v>
      </c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" customFormat="1" ht="13.5" thickBot="1">
      <c r="A62" s="11">
        <v>33</v>
      </c>
      <c r="B62" s="228" t="s">
        <v>143</v>
      </c>
      <c r="C62" s="228"/>
      <c r="D62" s="228"/>
      <c r="E62" s="65"/>
      <c r="F62" s="65"/>
      <c r="G62" s="65"/>
      <c r="H62" s="65"/>
      <c r="I62" s="65"/>
      <c r="J62" s="65"/>
      <c r="K62" s="27">
        <v>1</v>
      </c>
      <c r="L62" s="3">
        <v>23</v>
      </c>
      <c r="M62" s="27">
        <v>1</v>
      </c>
      <c r="N62" s="3">
        <v>17</v>
      </c>
      <c r="O62" s="27">
        <v>1</v>
      </c>
      <c r="P62" s="3">
        <v>12</v>
      </c>
      <c r="Q62" s="27">
        <v>1</v>
      </c>
      <c r="R62" s="3">
        <v>23</v>
      </c>
      <c r="S62" s="190">
        <f t="shared" si="19"/>
        <v>4</v>
      </c>
      <c r="T62" s="190">
        <f t="shared" si="19"/>
        <v>75</v>
      </c>
      <c r="U62" s="27">
        <v>1</v>
      </c>
      <c r="V62" s="3">
        <v>19</v>
      </c>
      <c r="W62" s="27">
        <v>1</v>
      </c>
      <c r="X62" s="3">
        <v>18</v>
      </c>
      <c r="Y62" s="27">
        <v>1</v>
      </c>
      <c r="Z62" s="3">
        <v>20</v>
      </c>
      <c r="AA62" s="3">
        <v>1</v>
      </c>
      <c r="AB62" s="3">
        <v>20</v>
      </c>
      <c r="AC62" s="3">
        <v>1</v>
      </c>
      <c r="AD62" s="3">
        <v>16</v>
      </c>
      <c r="AE62" s="190">
        <f t="shared" si="16"/>
        <v>5</v>
      </c>
      <c r="AF62" s="190">
        <f t="shared" si="16"/>
        <v>93</v>
      </c>
      <c r="AG62" s="4"/>
      <c r="AH62" s="4"/>
      <c r="AI62" s="3"/>
      <c r="AJ62" s="3"/>
      <c r="AK62" s="3"/>
      <c r="AL62" s="3"/>
      <c r="AM62" s="3"/>
      <c r="AN62" s="3"/>
      <c r="AO62" s="4"/>
      <c r="AP62" s="4"/>
      <c r="AQ62" s="212">
        <f t="shared" si="14"/>
        <v>9</v>
      </c>
      <c r="AR62" s="212">
        <f t="shared" si="14"/>
        <v>168</v>
      </c>
      <c r="AS62" s="19"/>
      <c r="AT62" s="19"/>
      <c r="AU62" s="255">
        <f t="shared" si="5"/>
        <v>18.666666666666668</v>
      </c>
      <c r="AV62" s="256">
        <f t="shared" si="6"/>
        <v>149.25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 s="1" customFormat="1" ht="13.5" thickBot="1">
      <c r="A63" s="90"/>
      <c r="B63" s="236" t="s">
        <v>62</v>
      </c>
      <c r="C63" s="236"/>
      <c r="D63" s="236"/>
      <c r="E63" s="68"/>
      <c r="F63" s="68"/>
      <c r="G63" s="68"/>
      <c r="H63" s="68"/>
      <c r="I63" s="68"/>
      <c r="J63" s="68"/>
      <c r="K63" s="45">
        <f>SUM(K28:K62)-K46-K47</f>
        <v>29</v>
      </c>
      <c r="L63" s="45">
        <f aca="true" t="shared" si="20" ref="L63:AP63">SUM(L28:L62)-L46-L47</f>
        <v>620</v>
      </c>
      <c r="M63" s="45">
        <f t="shared" si="20"/>
        <v>25.5</v>
      </c>
      <c r="N63" s="45">
        <f t="shared" si="20"/>
        <v>513</v>
      </c>
      <c r="O63" s="45">
        <f t="shared" si="20"/>
        <v>30</v>
      </c>
      <c r="P63" s="45">
        <f t="shared" si="20"/>
        <v>610</v>
      </c>
      <c r="Q63" s="45">
        <f t="shared" si="20"/>
        <v>26.5</v>
      </c>
      <c r="R63" s="45">
        <f t="shared" si="20"/>
        <v>572</v>
      </c>
      <c r="S63" s="202">
        <f t="shared" si="20"/>
        <v>111</v>
      </c>
      <c r="T63" s="202">
        <f t="shared" si="20"/>
        <v>2315</v>
      </c>
      <c r="U63" s="45">
        <f t="shared" si="20"/>
        <v>31</v>
      </c>
      <c r="V63" s="45">
        <f t="shared" si="20"/>
        <v>664</v>
      </c>
      <c r="W63" s="45">
        <f t="shared" si="20"/>
        <v>36</v>
      </c>
      <c r="X63" s="45">
        <f t="shared" si="20"/>
        <v>720</v>
      </c>
      <c r="Y63" s="45">
        <f t="shared" si="20"/>
        <v>33</v>
      </c>
      <c r="Z63" s="45">
        <f t="shared" si="20"/>
        <v>633</v>
      </c>
      <c r="AA63" s="45">
        <f t="shared" si="20"/>
        <v>38</v>
      </c>
      <c r="AB63" s="45">
        <f t="shared" si="20"/>
        <v>718</v>
      </c>
      <c r="AC63" s="45">
        <f t="shared" si="20"/>
        <v>35</v>
      </c>
      <c r="AD63" s="45">
        <f t="shared" si="20"/>
        <v>695</v>
      </c>
      <c r="AE63" s="202">
        <f t="shared" si="20"/>
        <v>173</v>
      </c>
      <c r="AF63" s="202">
        <f t="shared" si="20"/>
        <v>3430</v>
      </c>
      <c r="AG63" s="45">
        <f t="shared" si="20"/>
        <v>0</v>
      </c>
      <c r="AH63" s="45">
        <f t="shared" si="20"/>
        <v>0</v>
      </c>
      <c r="AI63" s="45">
        <f t="shared" si="20"/>
        <v>0</v>
      </c>
      <c r="AJ63" s="45">
        <f t="shared" si="20"/>
        <v>0</v>
      </c>
      <c r="AK63" s="45">
        <f t="shared" si="20"/>
        <v>0</v>
      </c>
      <c r="AL63" s="45">
        <f t="shared" si="20"/>
        <v>0</v>
      </c>
      <c r="AM63" s="45">
        <f t="shared" si="20"/>
        <v>0</v>
      </c>
      <c r="AN63" s="45">
        <f t="shared" si="20"/>
        <v>0</v>
      </c>
      <c r="AO63" s="45">
        <f t="shared" si="20"/>
        <v>0</v>
      </c>
      <c r="AP63" s="45">
        <f t="shared" si="20"/>
        <v>0</v>
      </c>
      <c r="AQ63" s="220">
        <f>SUM(AQ28:AQ62)-AQ46-AQ47</f>
        <v>284</v>
      </c>
      <c r="AR63" s="220">
        <f>SUM(AR28:AR62)-AR46-AR47</f>
        <v>5745</v>
      </c>
      <c r="AS63" s="45"/>
      <c r="AT63" s="110"/>
      <c r="AU63" s="266">
        <f t="shared" si="5"/>
        <v>20.22887323943662</v>
      </c>
      <c r="AV63" s="265">
        <f>(T63*0.75)+(AF63*1)+(AP63*1.22)</f>
        <v>5166.25</v>
      </c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s="1" customFormat="1" ht="12.75">
      <c r="A64" s="13"/>
      <c r="B64" s="233"/>
      <c r="C64" s="233"/>
      <c r="D64" s="233"/>
      <c r="E64" s="69"/>
      <c r="F64" s="69"/>
      <c r="G64" s="69"/>
      <c r="H64" s="69"/>
      <c r="I64" s="69"/>
      <c r="J64" s="69"/>
      <c r="K64" s="30"/>
      <c r="L64" s="13"/>
      <c r="M64" s="30"/>
      <c r="N64" s="13"/>
      <c r="O64" s="30"/>
      <c r="P64" s="13"/>
      <c r="Q64" s="30"/>
      <c r="R64" s="13"/>
      <c r="S64" s="211" t="s">
        <v>86</v>
      </c>
      <c r="T64" s="201"/>
      <c r="U64" s="30"/>
      <c r="V64" s="13"/>
      <c r="W64" s="30"/>
      <c r="X64" s="13"/>
      <c r="Y64" s="30"/>
      <c r="Z64" s="13"/>
      <c r="AA64" s="13"/>
      <c r="AB64" s="13"/>
      <c r="AC64" s="13"/>
      <c r="AD64" s="13"/>
      <c r="AE64" s="201"/>
      <c r="AF64" s="201"/>
      <c r="AG64" s="14"/>
      <c r="AH64" s="14"/>
      <c r="AI64" s="13"/>
      <c r="AJ64" s="13"/>
      <c r="AK64" s="13"/>
      <c r="AL64" s="13"/>
      <c r="AM64" s="13"/>
      <c r="AN64" s="13"/>
      <c r="AO64" s="14"/>
      <c r="AP64" s="14"/>
      <c r="AQ64" s="219"/>
      <c r="AR64" s="219"/>
      <c r="AS64" s="21"/>
      <c r="AT64" s="88"/>
      <c r="AU64" s="263"/>
      <c r="AV64" s="267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s="1" customFormat="1" ht="13.5" thickBot="1">
      <c r="A65" s="3">
        <v>1</v>
      </c>
      <c r="B65" s="229" t="s">
        <v>150</v>
      </c>
      <c r="C65" s="229"/>
      <c r="D65" s="229"/>
      <c r="E65" s="65"/>
      <c r="F65" s="65"/>
      <c r="G65" s="65"/>
      <c r="H65" s="65"/>
      <c r="I65" s="65"/>
      <c r="J65" s="65"/>
      <c r="K65" s="27">
        <v>2</v>
      </c>
      <c r="L65" s="3">
        <v>54</v>
      </c>
      <c r="M65" s="27">
        <v>2</v>
      </c>
      <c r="N65" s="3">
        <v>57</v>
      </c>
      <c r="O65" s="27">
        <v>3</v>
      </c>
      <c r="P65" s="3">
        <v>73</v>
      </c>
      <c r="Q65" s="27">
        <v>2</v>
      </c>
      <c r="R65" s="3">
        <v>56</v>
      </c>
      <c r="S65" s="190">
        <f>Q65+O65+M65+K65</f>
        <v>9</v>
      </c>
      <c r="T65" s="190">
        <f>R65+P65+N65+L65</f>
        <v>240</v>
      </c>
      <c r="U65" s="27"/>
      <c r="V65" s="3"/>
      <c r="W65" s="27"/>
      <c r="X65" s="3"/>
      <c r="Y65" s="27"/>
      <c r="Z65" s="3"/>
      <c r="AA65" s="3"/>
      <c r="AB65" s="3"/>
      <c r="AC65" s="3"/>
      <c r="AD65" s="3"/>
      <c r="AE65" s="190"/>
      <c r="AF65" s="190"/>
      <c r="AG65" s="4"/>
      <c r="AH65" s="4"/>
      <c r="AI65" s="3"/>
      <c r="AJ65" s="3"/>
      <c r="AK65" s="3"/>
      <c r="AL65" s="3"/>
      <c r="AM65" s="3"/>
      <c r="AN65" s="3"/>
      <c r="AO65" s="4"/>
      <c r="AP65" s="4"/>
      <c r="AQ65" s="212">
        <f>AE65+S65</f>
        <v>9</v>
      </c>
      <c r="AR65" s="212">
        <f>AP65+T65</f>
        <v>240</v>
      </c>
      <c r="AS65" s="19"/>
      <c r="AT65" s="86"/>
      <c r="AU65" s="255">
        <f t="shared" si="5"/>
        <v>26.666666666666668</v>
      </c>
      <c r="AV65" s="256">
        <f t="shared" si="6"/>
        <v>180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 s="1" customFormat="1" ht="13.5" thickBot="1">
      <c r="A66" s="44"/>
      <c r="B66" s="236" t="s">
        <v>51</v>
      </c>
      <c r="C66" s="236"/>
      <c r="D66" s="236"/>
      <c r="E66" s="68"/>
      <c r="F66" s="68"/>
      <c r="G66" s="71"/>
      <c r="H66" s="71"/>
      <c r="I66" s="71"/>
      <c r="J66" s="71"/>
      <c r="K66" s="45">
        <f aca="true" t="shared" si="21" ref="K66:T66">K65</f>
        <v>2</v>
      </c>
      <c r="L66" s="45">
        <f t="shared" si="21"/>
        <v>54</v>
      </c>
      <c r="M66" s="45">
        <f t="shared" si="21"/>
        <v>2</v>
      </c>
      <c r="N66" s="45">
        <f t="shared" si="21"/>
        <v>57</v>
      </c>
      <c r="O66" s="45">
        <f t="shared" si="21"/>
        <v>3</v>
      </c>
      <c r="P66" s="45">
        <f t="shared" si="21"/>
        <v>73</v>
      </c>
      <c r="Q66" s="45">
        <f t="shared" si="21"/>
        <v>2</v>
      </c>
      <c r="R66" s="45">
        <f t="shared" si="21"/>
        <v>56</v>
      </c>
      <c r="S66" s="202">
        <f t="shared" si="21"/>
        <v>9</v>
      </c>
      <c r="T66" s="202">
        <f t="shared" si="21"/>
        <v>240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202"/>
      <c r="AF66" s="202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220">
        <f>AQ65</f>
        <v>9</v>
      </c>
      <c r="AR66" s="220">
        <f>AR65</f>
        <v>240</v>
      </c>
      <c r="AS66" s="56"/>
      <c r="AT66" s="89"/>
      <c r="AU66" s="268">
        <f t="shared" si="5"/>
        <v>26.666666666666668</v>
      </c>
      <c r="AV66" s="265">
        <f t="shared" si="6"/>
        <v>180</v>
      </c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 s="1" customFormat="1" ht="12.75" customHeight="1">
      <c r="A67" s="13"/>
      <c r="B67" s="238"/>
      <c r="C67" s="238"/>
      <c r="D67" s="238"/>
      <c r="E67" s="69"/>
      <c r="F67" s="69"/>
      <c r="G67" s="69"/>
      <c r="H67" s="69"/>
      <c r="I67" s="69"/>
      <c r="J67" s="69"/>
      <c r="K67" s="30"/>
      <c r="L67" s="13"/>
      <c r="M67" s="30"/>
      <c r="N67" s="13"/>
      <c r="O67" s="30"/>
      <c r="P67" s="13"/>
      <c r="Q67" s="30"/>
      <c r="R67" s="13"/>
      <c r="S67" s="211" t="s">
        <v>149</v>
      </c>
      <c r="T67" s="201"/>
      <c r="U67" s="30"/>
      <c r="V67" s="13"/>
      <c r="W67" s="30"/>
      <c r="X67" s="13"/>
      <c r="Y67" s="30"/>
      <c r="Z67" s="13"/>
      <c r="AA67" s="13"/>
      <c r="AB67" s="13"/>
      <c r="AC67" s="13"/>
      <c r="AD67" s="13"/>
      <c r="AE67" s="201"/>
      <c r="AF67" s="201"/>
      <c r="AG67" s="14"/>
      <c r="AH67" s="14"/>
      <c r="AI67" s="13"/>
      <c r="AJ67" s="13"/>
      <c r="AK67" s="13"/>
      <c r="AL67" s="13"/>
      <c r="AM67" s="13"/>
      <c r="AN67" s="13"/>
      <c r="AO67" s="14"/>
      <c r="AP67" s="14"/>
      <c r="AQ67" s="219"/>
      <c r="AR67" s="219"/>
      <c r="AS67" s="21"/>
      <c r="AT67" s="88"/>
      <c r="AU67" s="263"/>
      <c r="AV67" s="267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 s="1" customFormat="1" ht="12.75" customHeight="1">
      <c r="A68" s="3">
        <v>1</v>
      </c>
      <c r="B68" s="239" t="s">
        <v>110</v>
      </c>
      <c r="C68" s="304"/>
      <c r="D68" s="304"/>
      <c r="E68" s="304"/>
      <c r="F68" s="304"/>
      <c r="G68" s="304"/>
      <c r="H68" s="304"/>
      <c r="I68" s="304"/>
      <c r="J68" s="304"/>
      <c r="K68" s="27">
        <v>1</v>
      </c>
      <c r="L68" s="3">
        <v>15</v>
      </c>
      <c r="M68" s="27">
        <v>1</v>
      </c>
      <c r="N68" s="3">
        <v>18</v>
      </c>
      <c r="O68" s="27">
        <v>1</v>
      </c>
      <c r="P68" s="3">
        <v>15</v>
      </c>
      <c r="Q68" s="27">
        <v>1</v>
      </c>
      <c r="R68" s="3">
        <v>15</v>
      </c>
      <c r="S68" s="190">
        <f aca="true" t="shared" si="22" ref="S68:T71">K68+M68+O68+Q68</f>
        <v>4</v>
      </c>
      <c r="T68" s="190">
        <f t="shared" si="22"/>
        <v>63</v>
      </c>
      <c r="U68" s="27"/>
      <c r="V68" s="3"/>
      <c r="W68" s="27"/>
      <c r="X68" s="3"/>
      <c r="Y68" s="27"/>
      <c r="Z68" s="3"/>
      <c r="AA68" s="3"/>
      <c r="AB68" s="3"/>
      <c r="AC68" s="3"/>
      <c r="AD68" s="3"/>
      <c r="AE68" s="190"/>
      <c r="AF68" s="190"/>
      <c r="AG68" s="4"/>
      <c r="AH68" s="4"/>
      <c r="AI68" s="3"/>
      <c r="AJ68" s="3"/>
      <c r="AK68" s="3"/>
      <c r="AL68" s="3"/>
      <c r="AM68" s="3"/>
      <c r="AN68" s="3"/>
      <c r="AO68" s="4"/>
      <c r="AP68" s="4"/>
      <c r="AQ68" s="212">
        <f>S68+AE68</f>
        <v>4</v>
      </c>
      <c r="AR68" s="212">
        <f>T68+AF68</f>
        <v>63</v>
      </c>
      <c r="AS68" s="307">
        <f aca="true" t="shared" si="23" ref="AS68:AT71">C68+E68+G68+I68</f>
        <v>0</v>
      </c>
      <c r="AT68" s="307">
        <f t="shared" si="23"/>
        <v>0</v>
      </c>
      <c r="AU68" s="253">
        <f t="shared" si="5"/>
        <v>15.75</v>
      </c>
      <c r="AV68" s="254">
        <f t="shared" si="6"/>
        <v>47.25</v>
      </c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s="1" customFormat="1" ht="12.75" customHeight="1">
      <c r="A69" s="3">
        <v>2</v>
      </c>
      <c r="B69" s="239" t="s">
        <v>111</v>
      </c>
      <c r="C69" s="304"/>
      <c r="D69" s="304"/>
      <c r="E69" s="301"/>
      <c r="F69" s="301"/>
      <c r="G69" s="304"/>
      <c r="H69" s="304"/>
      <c r="I69" s="304"/>
      <c r="J69" s="304"/>
      <c r="K69" s="27"/>
      <c r="L69" s="3"/>
      <c r="M69" s="27"/>
      <c r="N69" s="3"/>
      <c r="O69" s="27">
        <v>1</v>
      </c>
      <c r="P69" s="3">
        <v>11</v>
      </c>
      <c r="Q69" s="27"/>
      <c r="R69" s="3"/>
      <c r="S69" s="190">
        <f t="shared" si="22"/>
        <v>1</v>
      </c>
      <c r="T69" s="190">
        <f t="shared" si="22"/>
        <v>11</v>
      </c>
      <c r="U69" s="27"/>
      <c r="V69" s="3"/>
      <c r="W69" s="27"/>
      <c r="X69" s="3"/>
      <c r="Y69" s="27"/>
      <c r="Z69" s="3"/>
      <c r="AA69" s="3"/>
      <c r="AB69" s="3"/>
      <c r="AC69" s="3"/>
      <c r="AD69" s="3"/>
      <c r="AE69" s="190"/>
      <c r="AF69" s="190"/>
      <c r="AG69" s="4"/>
      <c r="AH69" s="4"/>
      <c r="AI69" s="3"/>
      <c r="AJ69" s="3"/>
      <c r="AK69" s="3"/>
      <c r="AL69" s="3"/>
      <c r="AM69" s="3"/>
      <c r="AN69" s="3"/>
      <c r="AO69" s="4"/>
      <c r="AP69" s="4"/>
      <c r="AQ69" s="212">
        <f>S69+AE69</f>
        <v>1</v>
      </c>
      <c r="AR69" s="212">
        <f>T69+AF69</f>
        <v>11</v>
      </c>
      <c r="AS69" s="307">
        <f t="shared" si="23"/>
        <v>0</v>
      </c>
      <c r="AT69" s="307">
        <f t="shared" si="23"/>
        <v>0</v>
      </c>
      <c r="AU69" s="253">
        <f t="shared" si="5"/>
        <v>11</v>
      </c>
      <c r="AV69" s="254">
        <f t="shared" si="6"/>
        <v>8.25</v>
      </c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s="1" customFormat="1" ht="12.75">
      <c r="A70" s="3">
        <v>3</v>
      </c>
      <c r="B70" s="240" t="s">
        <v>112</v>
      </c>
      <c r="C70" s="304"/>
      <c r="D70" s="304"/>
      <c r="E70" s="304"/>
      <c r="F70" s="304"/>
      <c r="G70" s="304"/>
      <c r="H70" s="304"/>
      <c r="I70" s="304"/>
      <c r="J70" s="304"/>
      <c r="K70" s="27"/>
      <c r="L70" s="3"/>
      <c r="M70" s="27">
        <v>1</v>
      </c>
      <c r="N70" s="3">
        <v>17</v>
      </c>
      <c r="O70" s="27"/>
      <c r="P70" s="3"/>
      <c r="Q70" s="27">
        <v>1</v>
      </c>
      <c r="R70" s="3">
        <v>12</v>
      </c>
      <c r="S70" s="190">
        <f t="shared" si="22"/>
        <v>2</v>
      </c>
      <c r="T70" s="190">
        <f t="shared" si="22"/>
        <v>29</v>
      </c>
      <c r="U70" s="27"/>
      <c r="V70" s="3"/>
      <c r="W70" s="27"/>
      <c r="X70" s="3"/>
      <c r="Y70" s="27"/>
      <c r="Z70" s="3"/>
      <c r="AA70" s="3"/>
      <c r="AB70" s="3"/>
      <c r="AC70" s="3"/>
      <c r="AD70" s="3"/>
      <c r="AE70" s="190"/>
      <c r="AF70" s="190"/>
      <c r="AG70" s="4"/>
      <c r="AH70" s="4"/>
      <c r="AI70" s="3"/>
      <c r="AJ70" s="3"/>
      <c r="AK70" s="3"/>
      <c r="AL70" s="3"/>
      <c r="AM70" s="3"/>
      <c r="AN70" s="3"/>
      <c r="AO70" s="4"/>
      <c r="AP70" s="4"/>
      <c r="AQ70" s="212">
        <f>AE70+S70</f>
        <v>2</v>
      </c>
      <c r="AR70" s="212">
        <f>AF70+T70</f>
        <v>29</v>
      </c>
      <c r="AS70" s="307">
        <f t="shared" si="23"/>
        <v>0</v>
      </c>
      <c r="AT70" s="307">
        <f t="shared" si="23"/>
        <v>0</v>
      </c>
      <c r="AU70" s="253">
        <f t="shared" si="5"/>
        <v>14.5</v>
      </c>
      <c r="AV70" s="254">
        <f t="shared" si="6"/>
        <v>21.75</v>
      </c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 s="1" customFormat="1" ht="13.5" thickBot="1">
      <c r="A71" s="11">
        <v>4</v>
      </c>
      <c r="B71" s="243" t="s">
        <v>113</v>
      </c>
      <c r="C71" s="305"/>
      <c r="D71" s="305"/>
      <c r="E71" s="305"/>
      <c r="F71" s="305"/>
      <c r="G71" s="304"/>
      <c r="H71" s="304"/>
      <c r="I71" s="306"/>
      <c r="J71" s="306"/>
      <c r="K71" s="77"/>
      <c r="L71" s="75"/>
      <c r="M71" s="77"/>
      <c r="N71" s="75"/>
      <c r="O71" s="77"/>
      <c r="P71" s="75"/>
      <c r="Q71" s="77">
        <v>1</v>
      </c>
      <c r="R71" s="75">
        <v>13</v>
      </c>
      <c r="S71" s="195">
        <f t="shared" si="22"/>
        <v>1</v>
      </c>
      <c r="T71" s="195">
        <f t="shared" si="22"/>
        <v>13</v>
      </c>
      <c r="U71" s="77"/>
      <c r="V71" s="75"/>
      <c r="W71" s="77"/>
      <c r="X71" s="75"/>
      <c r="Y71" s="77"/>
      <c r="Z71" s="75"/>
      <c r="AA71" s="75"/>
      <c r="AB71" s="75"/>
      <c r="AC71" s="75"/>
      <c r="AD71" s="75"/>
      <c r="AE71" s="205"/>
      <c r="AF71" s="205"/>
      <c r="AG71" s="15"/>
      <c r="AH71" s="15"/>
      <c r="AI71" s="75"/>
      <c r="AJ71" s="75"/>
      <c r="AK71" s="75"/>
      <c r="AL71" s="75"/>
      <c r="AM71" s="75"/>
      <c r="AN71" s="75"/>
      <c r="AO71" s="15"/>
      <c r="AP71" s="15"/>
      <c r="AQ71" s="215">
        <f>AE71+S71</f>
        <v>1</v>
      </c>
      <c r="AR71" s="215">
        <f>AF71+T71</f>
        <v>13</v>
      </c>
      <c r="AS71" s="307">
        <f t="shared" si="23"/>
        <v>0</v>
      </c>
      <c r="AT71" s="307">
        <f t="shared" si="23"/>
        <v>0</v>
      </c>
      <c r="AU71" s="255">
        <f t="shared" si="5"/>
        <v>13</v>
      </c>
      <c r="AV71" s="254">
        <f t="shared" si="6"/>
        <v>9.75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 s="104" customFormat="1" ht="13.5" thickBot="1">
      <c r="A72" s="82"/>
      <c r="B72" s="241" t="s">
        <v>59</v>
      </c>
      <c r="C72" s="102">
        <f aca="true" t="shared" si="24" ref="C72:T72">SUM(C68:C71)</f>
        <v>0</v>
      </c>
      <c r="D72" s="102">
        <f t="shared" si="24"/>
        <v>0</v>
      </c>
      <c r="E72" s="102">
        <f t="shared" si="24"/>
        <v>0</v>
      </c>
      <c r="F72" s="102">
        <f t="shared" si="24"/>
        <v>0</v>
      </c>
      <c r="G72" s="102">
        <f t="shared" si="24"/>
        <v>0</v>
      </c>
      <c r="H72" s="102">
        <f t="shared" si="24"/>
        <v>0</v>
      </c>
      <c r="I72" s="102">
        <f t="shared" si="24"/>
        <v>0</v>
      </c>
      <c r="J72" s="102">
        <f t="shared" si="24"/>
        <v>0</v>
      </c>
      <c r="K72" s="102">
        <f t="shared" si="24"/>
        <v>1</v>
      </c>
      <c r="L72" s="102">
        <f t="shared" si="24"/>
        <v>15</v>
      </c>
      <c r="M72" s="102">
        <f t="shared" si="24"/>
        <v>2</v>
      </c>
      <c r="N72" s="102">
        <f t="shared" si="24"/>
        <v>35</v>
      </c>
      <c r="O72" s="102">
        <f t="shared" si="24"/>
        <v>2</v>
      </c>
      <c r="P72" s="102">
        <f t="shared" si="24"/>
        <v>26</v>
      </c>
      <c r="Q72" s="102">
        <f t="shared" si="24"/>
        <v>3</v>
      </c>
      <c r="R72" s="102">
        <f t="shared" si="24"/>
        <v>40</v>
      </c>
      <c r="S72" s="203">
        <f t="shared" si="24"/>
        <v>8</v>
      </c>
      <c r="T72" s="203">
        <f t="shared" si="24"/>
        <v>116</v>
      </c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203"/>
      <c r="AF72" s="203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221">
        <f>SUM(AQ68:AQ71)</f>
        <v>8</v>
      </c>
      <c r="AR72" s="221">
        <f>SUM(AR68:AR71)</f>
        <v>116</v>
      </c>
      <c r="AS72" s="308">
        <f>SUM(AS68:AS71)</f>
        <v>0</v>
      </c>
      <c r="AT72" s="308">
        <f>SUM(AT68:AT71)</f>
        <v>0</v>
      </c>
      <c r="AU72" s="269">
        <f t="shared" si="5"/>
        <v>14.5</v>
      </c>
      <c r="AV72" s="270">
        <f t="shared" si="6"/>
        <v>87</v>
      </c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</row>
    <row r="73" spans="1:70" s="43" customFormat="1" ht="13.5" thickBot="1">
      <c r="A73" s="47"/>
      <c r="B73" s="242" t="s">
        <v>32</v>
      </c>
      <c r="C73" s="108">
        <f>C72+C66+C63+C26</f>
        <v>0</v>
      </c>
      <c r="D73" s="108">
        <f>D72+D66+D63+D26</f>
        <v>0</v>
      </c>
      <c r="E73" s="108">
        <f aca="true" t="shared" si="25" ref="E73:AT73">E72+E66+E63+E26</f>
        <v>0</v>
      </c>
      <c r="F73" s="108">
        <f t="shared" si="25"/>
        <v>0</v>
      </c>
      <c r="G73" s="108">
        <f t="shared" si="25"/>
        <v>0</v>
      </c>
      <c r="H73" s="108">
        <f t="shared" si="25"/>
        <v>0</v>
      </c>
      <c r="I73" s="108">
        <f t="shared" si="25"/>
        <v>0</v>
      </c>
      <c r="J73" s="108">
        <f t="shared" si="25"/>
        <v>0</v>
      </c>
      <c r="K73" s="108">
        <f t="shared" si="25"/>
        <v>51</v>
      </c>
      <c r="L73" s="108">
        <f t="shared" si="25"/>
        <v>1169</v>
      </c>
      <c r="M73" s="108">
        <f t="shared" si="25"/>
        <v>45.5</v>
      </c>
      <c r="N73" s="108">
        <f t="shared" si="25"/>
        <v>1025</v>
      </c>
      <c r="O73" s="108">
        <f t="shared" si="25"/>
        <v>52</v>
      </c>
      <c r="P73" s="108">
        <f t="shared" si="25"/>
        <v>1149</v>
      </c>
      <c r="Q73" s="108">
        <f t="shared" si="25"/>
        <v>51.5</v>
      </c>
      <c r="R73" s="108">
        <f t="shared" si="25"/>
        <v>1163</v>
      </c>
      <c r="S73" s="204">
        <f t="shared" si="25"/>
        <v>200</v>
      </c>
      <c r="T73" s="204">
        <f t="shared" si="25"/>
        <v>4506</v>
      </c>
      <c r="U73" s="108">
        <f t="shared" si="25"/>
        <v>50</v>
      </c>
      <c r="V73" s="108">
        <f t="shared" si="25"/>
        <v>1129</v>
      </c>
      <c r="W73" s="108">
        <f t="shared" si="25"/>
        <v>55</v>
      </c>
      <c r="X73" s="108">
        <f t="shared" si="25"/>
        <v>1204</v>
      </c>
      <c r="Y73" s="108">
        <f t="shared" si="25"/>
        <v>51</v>
      </c>
      <c r="Z73" s="108">
        <f t="shared" si="25"/>
        <v>1048</v>
      </c>
      <c r="AA73" s="108">
        <f t="shared" si="25"/>
        <v>56</v>
      </c>
      <c r="AB73" s="108">
        <f t="shared" si="25"/>
        <v>1155</v>
      </c>
      <c r="AC73" s="108">
        <f t="shared" si="25"/>
        <v>54</v>
      </c>
      <c r="AD73" s="108">
        <f t="shared" si="25"/>
        <v>1128</v>
      </c>
      <c r="AE73" s="204">
        <f t="shared" si="25"/>
        <v>266</v>
      </c>
      <c r="AF73" s="204">
        <f t="shared" si="25"/>
        <v>5664</v>
      </c>
      <c r="AG73" s="108">
        <f t="shared" si="25"/>
        <v>0</v>
      </c>
      <c r="AH73" s="108">
        <f t="shared" si="25"/>
        <v>0</v>
      </c>
      <c r="AI73" s="108">
        <f t="shared" si="25"/>
        <v>15</v>
      </c>
      <c r="AJ73" s="108">
        <f t="shared" si="25"/>
        <v>376</v>
      </c>
      <c r="AK73" s="108">
        <f t="shared" si="25"/>
        <v>11</v>
      </c>
      <c r="AL73" s="108">
        <f t="shared" si="25"/>
        <v>245</v>
      </c>
      <c r="AM73" s="108">
        <f t="shared" si="25"/>
        <v>11</v>
      </c>
      <c r="AN73" s="108">
        <f t="shared" si="25"/>
        <v>247</v>
      </c>
      <c r="AO73" s="108">
        <f t="shared" si="25"/>
        <v>37</v>
      </c>
      <c r="AP73" s="108">
        <f t="shared" si="25"/>
        <v>868</v>
      </c>
      <c r="AQ73" s="222">
        <f t="shared" si="25"/>
        <v>503</v>
      </c>
      <c r="AR73" s="222">
        <f t="shared" si="25"/>
        <v>11038</v>
      </c>
      <c r="AS73" s="308">
        <f t="shared" si="25"/>
        <v>0</v>
      </c>
      <c r="AT73" s="308">
        <f t="shared" si="25"/>
        <v>0</v>
      </c>
      <c r="AU73" s="269">
        <f t="shared" si="5"/>
        <v>21.944333996023857</v>
      </c>
      <c r="AV73" s="265">
        <f>(T73*0.75)+(AF73*1)+(AP73*1.22)</f>
        <v>10102.46</v>
      </c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</row>
    <row r="74" spans="1:70" ht="23.25" hidden="1" thickBot="1">
      <c r="A74" s="244"/>
      <c r="B74" s="250" t="s">
        <v>114</v>
      </c>
      <c r="C74" s="250"/>
      <c r="D74" s="250"/>
      <c r="E74" s="245"/>
      <c r="F74" s="245"/>
      <c r="G74" s="245"/>
      <c r="H74" s="245"/>
      <c r="I74" s="245"/>
      <c r="J74" s="245"/>
      <c r="K74" s="246"/>
      <c r="L74" s="246"/>
      <c r="M74" s="246"/>
      <c r="N74" s="246"/>
      <c r="O74" s="246"/>
      <c r="P74" s="246"/>
      <c r="Q74" s="246"/>
      <c r="R74" s="245"/>
      <c r="S74" s="300">
        <f>K74+M74+O74+Q74</f>
        <v>0</v>
      </c>
      <c r="T74" s="300">
        <f>L74+N74+P74+R74</f>
        <v>0</v>
      </c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300">
        <f>U74+W74+Y74+AA74+AC74</f>
        <v>0</v>
      </c>
      <c r="AF74" s="300">
        <f>V74+X74+Z74+AB74+AD74</f>
        <v>0</v>
      </c>
      <c r="AG74" s="247"/>
      <c r="AH74" s="247"/>
      <c r="AI74" s="245"/>
      <c r="AJ74" s="245"/>
      <c r="AK74" s="245"/>
      <c r="AL74" s="245"/>
      <c r="AM74" s="245"/>
      <c r="AN74" s="245"/>
      <c r="AO74" s="245"/>
      <c r="AP74" s="245"/>
      <c r="AQ74" s="220">
        <f>AE74+S74</f>
        <v>0</v>
      </c>
      <c r="AR74" s="220">
        <f>AF74+T74</f>
        <v>0</v>
      </c>
      <c r="AS74" s="245"/>
      <c r="AT74" s="245"/>
      <c r="AU74" s="248"/>
      <c r="AV74" s="249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31"/>
      <c r="L75" s="18"/>
      <c r="M75" s="31"/>
      <c r="N75" s="18"/>
      <c r="O75" s="31"/>
      <c r="P75" s="18"/>
      <c r="Q75" s="31"/>
      <c r="R75" s="18"/>
      <c r="S75" s="24"/>
      <c r="T75" s="24"/>
      <c r="U75" s="31"/>
      <c r="V75" s="18"/>
      <c r="W75" s="31"/>
      <c r="X75" s="18"/>
      <c r="Y75" s="31"/>
      <c r="Z75" s="18"/>
      <c r="AA75" s="18"/>
      <c r="AB75" s="18"/>
      <c r="AC75" s="18"/>
      <c r="AD75" s="18"/>
      <c r="AE75" s="24"/>
      <c r="AF75" s="24"/>
      <c r="AG75" s="24"/>
      <c r="AH75" s="24"/>
      <c r="AI75" s="18"/>
      <c r="AJ75" s="18"/>
      <c r="AK75" s="18"/>
      <c r="AL75" s="18"/>
      <c r="AM75" s="18"/>
      <c r="AN75" s="18"/>
      <c r="AO75" s="18"/>
      <c r="AP75" s="731"/>
      <c r="AQ75" s="731"/>
      <c r="AR75" s="731"/>
      <c r="AS75" s="18"/>
      <c r="AT75" s="18"/>
      <c r="AU75" s="96"/>
      <c r="AV75" s="119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31"/>
      <c r="L76" s="18"/>
      <c r="M76" s="31"/>
      <c r="N76" s="18"/>
      <c r="O76" s="31"/>
      <c r="P76" s="18"/>
      <c r="Q76" s="31"/>
      <c r="R76" s="18"/>
      <c r="S76" s="24"/>
      <c r="T76" s="24"/>
      <c r="U76" s="31"/>
      <c r="V76" s="18"/>
      <c r="W76" s="31"/>
      <c r="X76" s="18"/>
      <c r="Y76" s="31"/>
      <c r="Z76" s="18"/>
      <c r="AA76" s="18"/>
      <c r="AB76" s="18"/>
      <c r="AC76" s="18"/>
      <c r="AD76" s="18"/>
      <c r="AE76" s="24"/>
      <c r="AF76" s="24"/>
      <c r="AG76" s="24"/>
      <c r="AH76" s="24"/>
      <c r="AI76" s="18"/>
      <c r="AJ76" s="18"/>
      <c r="AK76" s="18"/>
      <c r="AL76" s="18"/>
      <c r="AM76" s="18"/>
      <c r="AN76" s="18"/>
      <c r="AO76" s="18"/>
      <c r="AP76" s="18"/>
      <c r="AQ76" s="24"/>
      <c r="AR76" s="24"/>
      <c r="AS76" s="18"/>
      <c r="AT76" s="18"/>
      <c r="AU76" s="96"/>
      <c r="AV76" s="119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24"/>
      <c r="AH77" s="24"/>
      <c r="AI77" s="18"/>
      <c r="AJ77" s="18"/>
      <c r="AK77" s="18"/>
      <c r="AL77" s="18"/>
      <c r="AM77" s="18"/>
      <c r="AN77" s="18"/>
      <c r="AO77" s="18"/>
      <c r="AP77" s="18"/>
      <c r="AQ77" s="24"/>
      <c r="AR77" s="24"/>
      <c r="AS77" s="18"/>
      <c r="AT77" s="18"/>
      <c r="AU77" s="96"/>
      <c r="AV77" s="119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24"/>
      <c r="AH78" s="24"/>
      <c r="AI78" s="18"/>
      <c r="AJ78" s="18"/>
      <c r="AK78" s="18"/>
      <c r="AL78" s="18"/>
      <c r="AM78" s="18"/>
      <c r="AN78" s="18"/>
      <c r="AO78" s="18"/>
      <c r="AP78" s="18"/>
      <c r="AQ78" s="24"/>
      <c r="AR78" s="24"/>
      <c r="AS78" s="18"/>
      <c r="AT78" s="18"/>
      <c r="AU78" s="96"/>
      <c r="AV78" s="119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24"/>
      <c r="AH79" s="24"/>
      <c r="AI79" s="18"/>
      <c r="AJ79" s="18"/>
      <c r="AK79" s="18"/>
      <c r="AL79" s="18"/>
      <c r="AM79" s="18"/>
      <c r="AN79" s="18"/>
      <c r="AO79" s="18"/>
      <c r="AP79" s="18"/>
      <c r="AQ79" s="24"/>
      <c r="AR79" s="24"/>
      <c r="AS79" s="18"/>
      <c r="AT79" s="18"/>
      <c r="AU79" s="96"/>
      <c r="AV79" s="119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>
      <c r="A80" s="99" t="s">
        <v>154</v>
      </c>
      <c r="AS80" s="18"/>
      <c r="AT80" s="18"/>
      <c r="AU80" s="96"/>
      <c r="AV80" s="119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45:70" ht="12.75">
      <c r="AS81" s="18"/>
      <c r="AT81" s="18"/>
      <c r="AU81" s="96"/>
      <c r="AV81" s="119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45:70" ht="12.75">
      <c r="AS82" s="18"/>
      <c r="AT82" s="18"/>
      <c r="AU82" s="96"/>
      <c r="AV82" s="119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2:70" ht="12.75">
      <c r="B83" s="2"/>
      <c r="C83" s="2"/>
      <c r="D83" s="2"/>
      <c r="AS83" s="18"/>
      <c r="AT83" s="18"/>
      <c r="AU83" s="96"/>
      <c r="AV83" s="119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45:70" ht="12.75">
      <c r="AS84" s="18"/>
      <c r="AT84" s="18"/>
      <c r="AU84" s="96"/>
      <c r="AV84" s="119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45:70" ht="12.75">
      <c r="AS85" s="18"/>
      <c r="AT85" s="18"/>
      <c r="AU85" s="96"/>
      <c r="AV85" s="119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45:70" ht="12.75">
      <c r="AS86" s="18"/>
      <c r="AT86" s="18"/>
      <c r="AU86" s="96"/>
      <c r="AV86" s="119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45:70" ht="12.75">
      <c r="AS87" s="18"/>
      <c r="AT87" s="18"/>
      <c r="AU87" s="96"/>
      <c r="AV87" s="119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45:70" ht="12.75">
      <c r="AS88" s="18"/>
      <c r="AT88" s="18"/>
      <c r="AU88" s="96"/>
      <c r="AV88" s="119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45:70" ht="12.75">
      <c r="AS89" s="18"/>
      <c r="AT89" s="18"/>
      <c r="AU89" s="96"/>
      <c r="AV89" s="119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45:70" ht="12.75">
      <c r="AS90" s="18"/>
      <c r="AT90" s="18"/>
      <c r="AU90" s="96"/>
      <c r="AV90" s="119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45:70" ht="12.75">
      <c r="AS91" s="18"/>
      <c r="AT91" s="18"/>
      <c r="AU91" s="96"/>
      <c r="AV91" s="119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45:70" ht="12.75">
      <c r="AS92" s="18"/>
      <c r="AT92" s="18"/>
      <c r="AU92" s="96"/>
      <c r="AV92" s="119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45:70" ht="12.75">
      <c r="AS93" s="18"/>
      <c r="AT93" s="18"/>
      <c r="AU93" s="96"/>
      <c r="AV93" s="119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45:70" ht="12.75">
      <c r="AS94" s="18"/>
      <c r="AT94" s="18"/>
      <c r="AU94" s="96"/>
      <c r="AV94" s="119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45:70" ht="12.75">
      <c r="AS95" s="18"/>
      <c r="AT95" s="18"/>
      <c r="AU95" s="96"/>
      <c r="AV95" s="119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45:70" ht="12.75">
      <c r="AS96" s="18"/>
      <c r="AT96" s="18"/>
      <c r="AU96" s="96"/>
      <c r="AV96" s="119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45:70" ht="12.75">
      <c r="AS97" s="18"/>
      <c r="AT97" s="18"/>
      <c r="AU97" s="96"/>
      <c r="AV97" s="119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45:70" ht="12.75">
      <c r="AS98" s="18"/>
      <c r="AT98" s="18"/>
      <c r="AU98" s="96"/>
      <c r="AV98" s="119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45:70" ht="12.75">
      <c r="AS99" s="18"/>
      <c r="AT99" s="18"/>
      <c r="AU99" s="96"/>
      <c r="AV99" s="119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45:70" ht="12.75">
      <c r="AS100" s="18"/>
      <c r="AT100" s="18"/>
      <c r="AU100" s="96"/>
      <c r="AV100" s="119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45:70" ht="12.75">
      <c r="AS101" s="18"/>
      <c r="AT101" s="18"/>
      <c r="AU101" s="96"/>
      <c r="AV101" s="119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45:70" ht="12.75">
      <c r="AS102" s="18"/>
      <c r="AT102" s="18"/>
      <c r="AU102" s="96"/>
      <c r="AV102" s="119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</sheetData>
  <sheetProtection/>
  <mergeCells count="10">
    <mergeCell ref="AV7:AV8"/>
    <mergeCell ref="AP75:AR75"/>
    <mergeCell ref="T4:AB4"/>
    <mergeCell ref="T5:AC5"/>
    <mergeCell ref="C7:D7"/>
    <mergeCell ref="E7:F7"/>
    <mergeCell ref="G7:H7"/>
    <mergeCell ref="I7:J7"/>
    <mergeCell ref="AS7:AT7"/>
    <mergeCell ref="AU7:AU8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102"/>
  <sheetViews>
    <sheetView zoomScalePageLayoutView="0" workbookViewId="0" topLeftCell="C40">
      <selection activeCell="AN1" sqref="AN1:AT3"/>
    </sheetView>
  </sheetViews>
  <sheetFormatPr defaultColWidth="9.00390625" defaultRowHeight="12.75"/>
  <cols>
    <col min="1" max="1" width="2.375" style="0" customWidth="1"/>
    <col min="2" max="2" width="16.25390625" style="0" customWidth="1"/>
    <col min="3" max="3" width="2.875" style="0" customWidth="1"/>
    <col min="4" max="4" width="3.125" style="0" customWidth="1"/>
    <col min="5" max="5" width="2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26" customWidth="1"/>
    <col min="12" max="12" width="4.625" style="0" customWidth="1"/>
    <col min="13" max="13" width="3.00390625" style="26" customWidth="1"/>
    <col min="14" max="14" width="5.25390625" style="0" customWidth="1"/>
    <col min="15" max="15" width="2.375" style="26" customWidth="1"/>
    <col min="16" max="16" width="4.875" style="0" customWidth="1"/>
    <col min="17" max="17" width="3.00390625" style="26" customWidth="1"/>
    <col min="18" max="18" width="5.75390625" style="0" customWidth="1"/>
    <col min="19" max="19" width="3.375" style="2" customWidth="1"/>
    <col min="20" max="20" width="5.00390625" style="2" customWidth="1"/>
    <col min="21" max="21" width="2.75390625" style="26" customWidth="1"/>
    <col min="22" max="22" width="5.625" style="0" customWidth="1"/>
    <col min="23" max="23" width="2.75390625" style="26" customWidth="1"/>
    <col min="24" max="24" width="4.625" style="0" customWidth="1"/>
    <col min="25" max="25" width="3.00390625" style="26" customWidth="1"/>
    <col min="26" max="26" width="5.00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4.75390625" style="0" customWidth="1"/>
    <col min="31" max="31" width="3.375" style="2" customWidth="1"/>
    <col min="32" max="32" width="4.375" style="2" customWidth="1"/>
    <col min="33" max="33" width="2.875" style="2" hidden="1" customWidth="1"/>
    <col min="34" max="34" width="3.375" style="2" hidden="1" customWidth="1"/>
    <col min="35" max="36" width="3.375" style="0" customWidth="1"/>
    <col min="37" max="37" width="2.875" style="0" customWidth="1"/>
    <col min="38" max="38" width="3.75390625" style="0" customWidth="1"/>
    <col min="39" max="39" width="2.625" style="0" customWidth="1"/>
    <col min="40" max="41" width="3.25390625" style="0" customWidth="1"/>
    <col min="42" max="42" width="4.25390625" style="0" customWidth="1"/>
    <col min="43" max="43" width="4.125" style="2" customWidth="1"/>
    <col min="44" max="44" width="6.875" style="2" customWidth="1"/>
    <col min="45" max="45" width="2.375" style="0" customWidth="1"/>
    <col min="46" max="46" width="3.75390625" style="0" customWidth="1"/>
    <col min="47" max="47" width="3.125" style="91" customWidth="1"/>
    <col min="48" max="48" width="6.125" style="112" customWidth="1"/>
  </cols>
  <sheetData>
    <row r="1" spans="2:46" ht="12.75">
      <c r="B1" s="9"/>
      <c r="C1" s="9"/>
      <c r="D1" s="9"/>
      <c r="E1" s="9"/>
      <c r="F1" s="9"/>
      <c r="G1" s="9"/>
      <c r="H1" s="9"/>
      <c r="I1" s="9"/>
      <c r="AN1" s="9"/>
      <c r="AO1" s="9"/>
      <c r="AP1" s="9" t="s">
        <v>80</v>
      </c>
      <c r="AQ1" s="83"/>
      <c r="AR1" s="83"/>
      <c r="AS1" s="9"/>
      <c r="AT1" s="9"/>
    </row>
    <row r="2" spans="2:46" ht="12.75">
      <c r="B2" s="9"/>
      <c r="C2" s="9"/>
      <c r="D2" s="9"/>
      <c r="E2" s="9"/>
      <c r="F2" s="9"/>
      <c r="G2" s="9"/>
      <c r="H2" s="9"/>
      <c r="I2" s="9"/>
      <c r="AN2" s="83" t="s">
        <v>155</v>
      </c>
      <c r="AO2" s="9"/>
      <c r="AP2" s="9"/>
      <c r="AQ2" s="83"/>
      <c r="AR2" s="83"/>
      <c r="AS2" s="9"/>
      <c r="AT2" s="9"/>
    </row>
    <row r="3" spans="2:46" ht="12.75">
      <c r="B3" s="9"/>
      <c r="C3" s="9"/>
      <c r="D3" s="9"/>
      <c r="E3" s="9"/>
      <c r="F3" s="9"/>
      <c r="G3" s="9"/>
      <c r="H3" s="9"/>
      <c r="I3" s="9"/>
      <c r="AN3" s="9" t="s">
        <v>153</v>
      </c>
      <c r="AO3" s="9"/>
      <c r="AP3" s="9"/>
      <c r="AQ3" s="83"/>
      <c r="AR3" s="83"/>
      <c r="AS3" s="9"/>
      <c r="AT3" s="9"/>
    </row>
    <row r="4" spans="1:46" ht="12.75">
      <c r="A4" s="18"/>
      <c r="B4" s="25"/>
      <c r="C4" s="25"/>
      <c r="D4" s="25"/>
      <c r="E4" s="25"/>
      <c r="F4" s="25"/>
      <c r="G4" s="25"/>
      <c r="H4" s="25"/>
      <c r="I4" s="25"/>
      <c r="J4" s="18"/>
      <c r="K4" s="41"/>
      <c r="L4" s="18"/>
      <c r="M4" s="31"/>
      <c r="N4" s="18"/>
      <c r="O4" s="31"/>
      <c r="P4" s="18"/>
      <c r="Q4" s="31"/>
      <c r="R4" s="18"/>
      <c r="S4" s="24"/>
      <c r="T4" s="721" t="s">
        <v>77</v>
      </c>
      <c r="U4" s="721"/>
      <c r="V4" s="721"/>
      <c r="W4" s="721"/>
      <c r="X4" s="721"/>
      <c r="Y4" s="721"/>
      <c r="Z4" s="721"/>
      <c r="AA4" s="721"/>
      <c r="AB4" s="721"/>
      <c r="AC4" s="251"/>
      <c r="AD4" s="25"/>
      <c r="AE4" s="25"/>
      <c r="AF4" s="38"/>
      <c r="AG4" s="38"/>
      <c r="AH4" s="38"/>
      <c r="AI4" s="18"/>
      <c r="AJ4" s="18"/>
      <c r="AK4" s="18"/>
      <c r="AL4" s="25"/>
      <c r="AM4" s="25"/>
      <c r="AN4" s="25"/>
      <c r="AO4" s="25"/>
      <c r="AP4" s="25"/>
      <c r="AQ4" s="38"/>
      <c r="AR4" s="38"/>
      <c r="AS4" s="9"/>
      <c r="AT4" s="9"/>
    </row>
    <row r="5" spans="1:4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41"/>
      <c r="L5" s="18"/>
      <c r="M5" s="31"/>
      <c r="N5" s="18"/>
      <c r="O5" s="31"/>
      <c r="P5" s="18"/>
      <c r="Q5" s="31"/>
      <c r="R5" s="18"/>
      <c r="S5" s="24"/>
      <c r="T5" s="721" t="s">
        <v>115</v>
      </c>
      <c r="U5" s="721"/>
      <c r="V5" s="721"/>
      <c r="W5" s="721"/>
      <c r="X5" s="721"/>
      <c r="Y5" s="721"/>
      <c r="Z5" s="721"/>
      <c r="AA5" s="721"/>
      <c r="AB5" s="721"/>
      <c r="AC5" s="721"/>
      <c r="AD5" s="25"/>
      <c r="AE5" s="25"/>
      <c r="AF5" s="38"/>
      <c r="AG5" s="38"/>
      <c r="AH5" s="38"/>
      <c r="AI5" s="18"/>
      <c r="AJ5" s="18"/>
      <c r="AK5" s="18"/>
      <c r="AL5" s="25"/>
      <c r="AM5" s="25"/>
      <c r="AN5" s="25"/>
      <c r="AO5" s="25"/>
      <c r="AP5" s="25"/>
      <c r="AQ5" s="38"/>
      <c r="AR5" s="38"/>
      <c r="AS5" s="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31"/>
      <c r="L6" s="18"/>
      <c r="M6" s="31"/>
      <c r="N6" s="18"/>
      <c r="O6" s="31"/>
      <c r="P6" s="18"/>
      <c r="Q6" s="31"/>
      <c r="R6" s="18"/>
      <c r="S6" s="24"/>
      <c r="T6" s="38"/>
      <c r="U6" s="39"/>
      <c r="V6" s="25"/>
      <c r="W6" s="32"/>
      <c r="X6" s="25"/>
      <c r="Y6" s="32"/>
      <c r="Z6" s="25"/>
      <c r="AA6" s="25"/>
      <c r="AB6" s="25"/>
      <c r="AC6" s="25"/>
      <c r="AD6" s="25"/>
      <c r="AE6" s="25"/>
      <c r="AF6" s="38"/>
      <c r="AG6" s="38"/>
      <c r="AH6" s="38"/>
      <c r="AI6" s="18"/>
      <c r="AJ6" s="18"/>
      <c r="AK6" s="18"/>
      <c r="AL6" s="25"/>
      <c r="AM6" s="25"/>
      <c r="AN6" s="25"/>
      <c r="AO6" s="25"/>
      <c r="AP6" s="25"/>
      <c r="AQ6" s="38"/>
      <c r="AR6" s="38"/>
      <c r="AS6" s="9"/>
    </row>
    <row r="7" spans="1:70" s="1" customFormat="1" ht="20.25" customHeight="1">
      <c r="A7" s="3" t="s">
        <v>0</v>
      </c>
      <c r="B7" s="20"/>
      <c r="C7" s="732" t="s">
        <v>64</v>
      </c>
      <c r="D7" s="733"/>
      <c r="E7" s="732" t="s">
        <v>152</v>
      </c>
      <c r="F7" s="733"/>
      <c r="G7" s="732" t="s">
        <v>151</v>
      </c>
      <c r="H7" s="733"/>
      <c r="I7" s="734" t="s">
        <v>48</v>
      </c>
      <c r="J7" s="735"/>
      <c r="K7" s="309" t="s">
        <v>3</v>
      </c>
      <c r="L7" s="310"/>
      <c r="M7" s="309" t="s">
        <v>4</v>
      </c>
      <c r="N7" s="310"/>
      <c r="O7" s="309" t="s">
        <v>6</v>
      </c>
      <c r="P7" s="310"/>
      <c r="Q7" s="309" t="s">
        <v>5</v>
      </c>
      <c r="R7" s="310"/>
      <c r="S7" s="190" t="s">
        <v>7</v>
      </c>
      <c r="T7" s="190"/>
      <c r="U7" s="27" t="s">
        <v>33</v>
      </c>
      <c r="V7" s="310"/>
      <c r="W7" s="309" t="s">
        <v>39</v>
      </c>
      <c r="X7" s="310"/>
      <c r="Y7" s="309" t="s">
        <v>40</v>
      </c>
      <c r="Z7" s="310"/>
      <c r="AA7" s="310" t="s">
        <v>34</v>
      </c>
      <c r="AB7" s="310"/>
      <c r="AC7" s="310" t="s">
        <v>35</v>
      </c>
      <c r="AD7" s="310"/>
      <c r="AE7" s="190" t="s">
        <v>36</v>
      </c>
      <c r="AF7" s="190"/>
      <c r="AG7" s="72" t="s">
        <v>55</v>
      </c>
      <c r="AH7" s="73"/>
      <c r="AI7" s="310" t="s">
        <v>43</v>
      </c>
      <c r="AJ7" s="310"/>
      <c r="AK7" s="310" t="s">
        <v>42</v>
      </c>
      <c r="AL7" s="310"/>
      <c r="AM7" s="313" t="s">
        <v>41</v>
      </c>
      <c r="AN7" s="313"/>
      <c r="AO7" s="184" t="s">
        <v>37</v>
      </c>
      <c r="AP7" s="184"/>
      <c r="AQ7" s="212" t="s">
        <v>38</v>
      </c>
      <c r="AR7" s="212"/>
      <c r="AS7" s="736" t="s">
        <v>69</v>
      </c>
      <c r="AT7" s="737"/>
      <c r="AU7" s="738" t="s">
        <v>84</v>
      </c>
      <c r="AV7" s="729" t="s">
        <v>100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</row>
    <row r="8" spans="1:70" s="1" customFormat="1" ht="51" customHeight="1">
      <c r="A8" s="3"/>
      <c r="B8" s="3"/>
      <c r="C8" s="314" t="s">
        <v>50</v>
      </c>
      <c r="D8" s="314" t="s">
        <v>49</v>
      </c>
      <c r="E8" s="314" t="s">
        <v>50</v>
      </c>
      <c r="F8" s="314" t="s">
        <v>49</v>
      </c>
      <c r="G8" s="314" t="s">
        <v>50</v>
      </c>
      <c r="H8" s="314" t="s">
        <v>49</v>
      </c>
      <c r="I8" s="314" t="s">
        <v>50</v>
      </c>
      <c r="J8" s="314" t="s">
        <v>49</v>
      </c>
      <c r="K8" s="311" t="s">
        <v>1</v>
      </c>
      <c r="L8" s="312" t="s">
        <v>2</v>
      </c>
      <c r="M8" s="311" t="s">
        <v>1</v>
      </c>
      <c r="N8" s="312" t="s">
        <v>2</v>
      </c>
      <c r="O8" s="311" t="s">
        <v>1</v>
      </c>
      <c r="P8" s="312" t="s">
        <v>2</v>
      </c>
      <c r="Q8" s="311" t="s">
        <v>1</v>
      </c>
      <c r="R8" s="312" t="s">
        <v>2</v>
      </c>
      <c r="S8" s="191" t="s">
        <v>1</v>
      </c>
      <c r="T8" s="191" t="s">
        <v>2</v>
      </c>
      <c r="U8" s="311" t="s">
        <v>1</v>
      </c>
      <c r="V8" s="312" t="s">
        <v>2</v>
      </c>
      <c r="W8" s="311" t="s">
        <v>1</v>
      </c>
      <c r="X8" s="312" t="s">
        <v>2</v>
      </c>
      <c r="Y8" s="311" t="s">
        <v>1</v>
      </c>
      <c r="Z8" s="312" t="s">
        <v>2</v>
      </c>
      <c r="AA8" s="312" t="s">
        <v>1</v>
      </c>
      <c r="AB8" s="312" t="s">
        <v>2</v>
      </c>
      <c r="AC8" s="312" t="s">
        <v>1</v>
      </c>
      <c r="AD8" s="312" t="s">
        <v>2</v>
      </c>
      <c r="AE8" s="191" t="s">
        <v>1</v>
      </c>
      <c r="AF8" s="191" t="s">
        <v>2</v>
      </c>
      <c r="AG8" s="62" t="s">
        <v>1</v>
      </c>
      <c r="AH8" s="62" t="s">
        <v>2</v>
      </c>
      <c r="AI8" s="312" t="s">
        <v>1</v>
      </c>
      <c r="AJ8" s="312" t="s">
        <v>2</v>
      </c>
      <c r="AK8" s="312" t="s">
        <v>1</v>
      </c>
      <c r="AL8" s="312" t="s">
        <v>2</v>
      </c>
      <c r="AM8" s="312" t="s">
        <v>1</v>
      </c>
      <c r="AN8" s="312" t="s">
        <v>2</v>
      </c>
      <c r="AO8" s="206" t="s">
        <v>1</v>
      </c>
      <c r="AP8" s="206" t="s">
        <v>2</v>
      </c>
      <c r="AQ8" s="213" t="s">
        <v>1</v>
      </c>
      <c r="AR8" s="213" t="s">
        <v>2</v>
      </c>
      <c r="AS8" s="53" t="s">
        <v>67</v>
      </c>
      <c r="AT8" s="84" t="s">
        <v>68</v>
      </c>
      <c r="AU8" s="738"/>
      <c r="AV8" s="730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</row>
    <row r="9" spans="1:70" s="52" customFormat="1" ht="12" customHeight="1">
      <c r="A9" s="303">
        <v>1</v>
      </c>
      <c r="B9" s="303">
        <v>2</v>
      </c>
      <c r="C9" s="303">
        <v>3</v>
      </c>
      <c r="D9" s="303">
        <v>4</v>
      </c>
      <c r="E9" s="303">
        <v>5</v>
      </c>
      <c r="F9" s="303">
        <v>6</v>
      </c>
      <c r="G9" s="303">
        <v>7</v>
      </c>
      <c r="H9" s="303">
        <v>8</v>
      </c>
      <c r="I9" s="303">
        <v>9</v>
      </c>
      <c r="J9" s="303">
        <v>10</v>
      </c>
      <c r="K9" s="303">
        <v>11</v>
      </c>
      <c r="L9" s="303">
        <v>12</v>
      </c>
      <c r="M9" s="303">
        <v>13</v>
      </c>
      <c r="N9" s="303">
        <v>14</v>
      </c>
      <c r="O9" s="303">
        <v>15</v>
      </c>
      <c r="P9" s="303">
        <v>16</v>
      </c>
      <c r="Q9" s="303">
        <v>17</v>
      </c>
      <c r="R9" s="303">
        <v>18</v>
      </c>
      <c r="S9" s="303">
        <v>19</v>
      </c>
      <c r="T9" s="303">
        <v>20</v>
      </c>
      <c r="U9" s="303">
        <v>21</v>
      </c>
      <c r="V9" s="303">
        <v>22</v>
      </c>
      <c r="W9" s="303">
        <v>23</v>
      </c>
      <c r="X9" s="303">
        <v>24</v>
      </c>
      <c r="Y9" s="303">
        <v>25</v>
      </c>
      <c r="Z9" s="303">
        <v>26</v>
      </c>
      <c r="AA9" s="303">
        <v>27</v>
      </c>
      <c r="AB9" s="303">
        <v>28</v>
      </c>
      <c r="AC9" s="303">
        <v>29</v>
      </c>
      <c r="AD9" s="303">
        <v>30</v>
      </c>
      <c r="AE9" s="303">
        <v>31</v>
      </c>
      <c r="AF9" s="303">
        <v>32</v>
      </c>
      <c r="AG9" s="303">
        <v>33</v>
      </c>
      <c r="AH9" s="303">
        <v>34</v>
      </c>
      <c r="AI9" s="303">
        <v>35</v>
      </c>
      <c r="AJ9" s="303">
        <v>36</v>
      </c>
      <c r="AK9" s="303">
        <v>37</v>
      </c>
      <c r="AL9" s="303">
        <v>38</v>
      </c>
      <c r="AM9" s="303">
        <v>39</v>
      </c>
      <c r="AN9" s="303">
        <v>40</v>
      </c>
      <c r="AO9" s="303">
        <v>41</v>
      </c>
      <c r="AP9" s="303">
        <v>42</v>
      </c>
      <c r="AQ9" s="303">
        <v>43</v>
      </c>
      <c r="AR9" s="303">
        <v>44</v>
      </c>
      <c r="AS9" s="303">
        <v>45</v>
      </c>
      <c r="AT9" s="303">
        <v>46</v>
      </c>
      <c r="AU9" s="303">
        <v>47</v>
      </c>
      <c r="AV9" s="303">
        <v>48</v>
      </c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</row>
    <row r="10" spans="1:70" s="1" customFormat="1" ht="13.5" customHeight="1">
      <c r="A10" s="3"/>
      <c r="B10" s="3"/>
      <c r="C10" s="3"/>
      <c r="D10" s="3"/>
      <c r="E10" s="65"/>
      <c r="F10" s="65"/>
      <c r="G10" s="65"/>
      <c r="H10" s="65"/>
      <c r="I10" s="65"/>
      <c r="J10" s="65"/>
      <c r="K10" s="7"/>
      <c r="L10" s="5"/>
      <c r="M10" s="7"/>
      <c r="N10" s="5"/>
      <c r="O10" s="7"/>
      <c r="P10" s="5"/>
      <c r="Q10" s="7"/>
      <c r="R10" s="23"/>
      <c r="S10" s="208" t="s">
        <v>44</v>
      </c>
      <c r="T10" s="209"/>
      <c r="U10" s="207"/>
      <c r="V10" s="210"/>
      <c r="W10" s="37"/>
      <c r="X10" s="10"/>
      <c r="Y10" s="7"/>
      <c r="Z10" s="5"/>
      <c r="AA10" s="5"/>
      <c r="AB10" s="5"/>
      <c r="AC10" s="5"/>
      <c r="AD10" s="5"/>
      <c r="AE10" s="191"/>
      <c r="AF10" s="191"/>
      <c r="AG10" s="6"/>
      <c r="AH10" s="6"/>
      <c r="AI10" s="5"/>
      <c r="AJ10" s="5"/>
      <c r="AK10" s="5"/>
      <c r="AL10" s="5"/>
      <c r="AM10" s="5"/>
      <c r="AN10" s="5"/>
      <c r="AO10" s="206"/>
      <c r="AP10" s="206"/>
      <c r="AQ10" s="213"/>
      <c r="AR10" s="213"/>
      <c r="AT10" s="16"/>
      <c r="AU10" s="253"/>
      <c r="AV10" s="254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</row>
    <row r="11" spans="1:70" s="1" customFormat="1" ht="12.75">
      <c r="A11" s="3">
        <v>1</v>
      </c>
      <c r="B11" s="228" t="s">
        <v>8</v>
      </c>
      <c r="C11" s="228"/>
      <c r="D11" s="228"/>
      <c r="E11" s="65"/>
      <c r="F11" s="65"/>
      <c r="G11" s="65"/>
      <c r="H11" s="65"/>
      <c r="I11" s="65"/>
      <c r="J11" s="65"/>
      <c r="K11" s="27">
        <v>3</v>
      </c>
      <c r="L11" s="3">
        <v>90</v>
      </c>
      <c r="M11" s="27">
        <v>3</v>
      </c>
      <c r="N11" s="3">
        <v>86</v>
      </c>
      <c r="O11" s="27">
        <v>4</v>
      </c>
      <c r="P11" s="3">
        <v>106</v>
      </c>
      <c r="Q11" s="27">
        <v>3</v>
      </c>
      <c r="R11" s="20">
        <v>75</v>
      </c>
      <c r="S11" s="193">
        <f>K11+M11+O11+Q11</f>
        <v>13</v>
      </c>
      <c r="T11" s="190">
        <f>L11+N11+P11+R11</f>
        <v>357</v>
      </c>
      <c r="U11" s="35">
        <v>3</v>
      </c>
      <c r="V11" s="3">
        <v>89</v>
      </c>
      <c r="W11" s="27">
        <v>4</v>
      </c>
      <c r="X11" s="3">
        <v>100</v>
      </c>
      <c r="Y11" s="27">
        <v>2</v>
      </c>
      <c r="Z11" s="3">
        <v>57</v>
      </c>
      <c r="AA11" s="3">
        <v>3</v>
      </c>
      <c r="AB11" s="3">
        <v>71</v>
      </c>
      <c r="AC11" s="3">
        <v>2</v>
      </c>
      <c r="AD11" s="3">
        <v>56</v>
      </c>
      <c r="AE11" s="190">
        <f>U11+W11+Y11+AA11+AC11</f>
        <v>14</v>
      </c>
      <c r="AF11" s="190">
        <f>V11+X11+Z11+AB11+AD11</f>
        <v>373</v>
      </c>
      <c r="AG11" s="4"/>
      <c r="AH11" s="4"/>
      <c r="AI11" s="3">
        <v>3</v>
      </c>
      <c r="AJ11" s="3">
        <v>73</v>
      </c>
      <c r="AK11" s="3">
        <v>3</v>
      </c>
      <c r="AL11" s="3">
        <v>69</v>
      </c>
      <c r="AM11" s="3">
        <v>4</v>
      </c>
      <c r="AN11" s="3">
        <v>75</v>
      </c>
      <c r="AO11" s="190">
        <f>AI11+AK11+AM11</f>
        <v>10</v>
      </c>
      <c r="AP11" s="190">
        <f>AN11+AL11+AJ11</f>
        <v>217</v>
      </c>
      <c r="AQ11" s="212">
        <f>AO11+AG11+AE11+S11</f>
        <v>37</v>
      </c>
      <c r="AR11" s="212">
        <f>AP11+AH11+AF11+T11</f>
        <v>947</v>
      </c>
      <c r="AT11" s="16"/>
      <c r="AU11" s="253">
        <f>AR11/AQ11</f>
        <v>25.594594594594593</v>
      </c>
      <c r="AV11" s="254">
        <f>(T11*0.75)+(AF11*1)+(AP11*1.22)</f>
        <v>905.49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</row>
    <row r="12" spans="1:70" s="1" customFormat="1" ht="13.5" thickBot="1">
      <c r="A12" s="3">
        <v>2</v>
      </c>
      <c r="B12" s="228" t="s">
        <v>9</v>
      </c>
      <c r="C12" s="228"/>
      <c r="D12" s="228"/>
      <c r="E12" s="65"/>
      <c r="F12" s="65"/>
      <c r="G12" s="65"/>
      <c r="H12" s="65"/>
      <c r="I12" s="65"/>
      <c r="J12" s="65"/>
      <c r="K12" s="29">
        <v>2</v>
      </c>
      <c r="L12" s="11">
        <v>62</v>
      </c>
      <c r="M12" s="29">
        <v>2</v>
      </c>
      <c r="N12" s="11">
        <v>65</v>
      </c>
      <c r="O12" s="29">
        <v>2</v>
      </c>
      <c r="P12" s="11">
        <v>54</v>
      </c>
      <c r="Q12" s="29">
        <v>3</v>
      </c>
      <c r="R12" s="22">
        <v>71</v>
      </c>
      <c r="S12" s="193">
        <f aca="true" t="shared" si="0" ref="S12:T25">K12+M12+O12+Q12</f>
        <v>9</v>
      </c>
      <c r="T12" s="190">
        <f t="shared" si="0"/>
        <v>252</v>
      </c>
      <c r="U12" s="35">
        <v>2</v>
      </c>
      <c r="V12" s="3">
        <v>59</v>
      </c>
      <c r="W12" s="27">
        <v>2</v>
      </c>
      <c r="X12" s="3">
        <v>53</v>
      </c>
      <c r="Y12" s="27">
        <v>2</v>
      </c>
      <c r="Z12" s="3">
        <v>57</v>
      </c>
      <c r="AA12" s="3">
        <v>2</v>
      </c>
      <c r="AB12" s="3">
        <v>53</v>
      </c>
      <c r="AC12" s="3">
        <v>2</v>
      </c>
      <c r="AD12" s="3">
        <v>52</v>
      </c>
      <c r="AE12" s="190">
        <f aca="true" t="shared" si="1" ref="AE12:AF25">U12+W12+Y12+AA12+AC12</f>
        <v>10</v>
      </c>
      <c r="AF12" s="190">
        <f t="shared" si="1"/>
        <v>274</v>
      </c>
      <c r="AG12" s="4"/>
      <c r="AH12" s="4"/>
      <c r="AI12" s="3">
        <v>3</v>
      </c>
      <c r="AJ12" s="3">
        <v>78</v>
      </c>
      <c r="AK12" s="3">
        <v>3</v>
      </c>
      <c r="AL12" s="3">
        <v>82</v>
      </c>
      <c r="AM12" s="3">
        <v>2</v>
      </c>
      <c r="AN12" s="3">
        <v>45</v>
      </c>
      <c r="AO12" s="190">
        <f aca="true" t="shared" si="2" ref="AO12:AO25">AI12+AK12+AM12</f>
        <v>8</v>
      </c>
      <c r="AP12" s="190">
        <f aca="true" t="shared" si="3" ref="AP12:AP25">AN12+AL12+AJ12</f>
        <v>205</v>
      </c>
      <c r="AQ12" s="212">
        <f aca="true" t="shared" si="4" ref="AQ12:AR25">AO12+AG12+AE12+S12</f>
        <v>27</v>
      </c>
      <c r="AR12" s="212">
        <f t="shared" si="4"/>
        <v>731</v>
      </c>
      <c r="AT12" s="16"/>
      <c r="AU12" s="253">
        <f aca="true" t="shared" si="5" ref="AU12:AU73">AR12/AQ12</f>
        <v>27.074074074074073</v>
      </c>
      <c r="AV12" s="254">
        <f aca="true" t="shared" si="6" ref="AV12:AV72">(T12*0.75)+(AF12*1)+(AP12*1.22)</f>
        <v>713.1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</row>
    <row r="13" spans="1:70" s="1" customFormat="1" ht="13.5" thickBot="1">
      <c r="A13" s="3">
        <v>3</v>
      </c>
      <c r="B13" s="228" t="s">
        <v>107</v>
      </c>
      <c r="C13" s="228"/>
      <c r="D13" s="228"/>
      <c r="E13" s="65"/>
      <c r="F13" s="65"/>
      <c r="G13" s="65"/>
      <c r="H13" s="65"/>
      <c r="I13" s="65"/>
      <c r="J13" s="272"/>
      <c r="K13" s="274"/>
      <c r="L13" s="275">
        <v>13</v>
      </c>
      <c r="M13" s="276">
        <v>0</v>
      </c>
      <c r="N13" s="275">
        <v>0</v>
      </c>
      <c r="O13" s="276">
        <v>1</v>
      </c>
      <c r="P13" s="275">
        <v>13</v>
      </c>
      <c r="Q13" s="276">
        <v>0</v>
      </c>
      <c r="R13" s="277">
        <v>0</v>
      </c>
      <c r="S13" s="273">
        <f t="shared" si="0"/>
        <v>1</v>
      </c>
      <c r="T13" s="190">
        <f t="shared" si="0"/>
        <v>26</v>
      </c>
      <c r="U13" s="35">
        <v>1</v>
      </c>
      <c r="V13" s="3">
        <v>22</v>
      </c>
      <c r="W13" s="27">
        <v>0</v>
      </c>
      <c r="X13" s="3">
        <v>0</v>
      </c>
      <c r="Y13" s="27">
        <v>1</v>
      </c>
      <c r="Z13" s="3">
        <v>14</v>
      </c>
      <c r="AA13" s="3">
        <v>0</v>
      </c>
      <c r="AB13" s="3">
        <v>0</v>
      </c>
      <c r="AC13" s="3">
        <v>1</v>
      </c>
      <c r="AD13" s="3">
        <v>12</v>
      </c>
      <c r="AE13" s="190">
        <f t="shared" si="1"/>
        <v>3</v>
      </c>
      <c r="AF13" s="190">
        <f t="shared" si="1"/>
        <v>48</v>
      </c>
      <c r="AG13" s="4"/>
      <c r="AH13" s="4"/>
      <c r="AI13" s="3">
        <v>0</v>
      </c>
      <c r="AJ13" s="3">
        <v>0</v>
      </c>
      <c r="AK13" s="3">
        <v>1</v>
      </c>
      <c r="AL13" s="3">
        <v>14</v>
      </c>
      <c r="AM13" s="3">
        <v>0</v>
      </c>
      <c r="AN13" s="3">
        <v>0</v>
      </c>
      <c r="AO13" s="190">
        <f t="shared" si="2"/>
        <v>1</v>
      </c>
      <c r="AP13" s="190">
        <f t="shared" si="3"/>
        <v>14</v>
      </c>
      <c r="AQ13" s="212">
        <f t="shared" si="4"/>
        <v>5</v>
      </c>
      <c r="AR13" s="212">
        <f t="shared" si="4"/>
        <v>88</v>
      </c>
      <c r="AT13" s="16"/>
      <c r="AU13" s="253">
        <f>AR13/AQ13</f>
        <v>17.6</v>
      </c>
      <c r="AV13" s="254">
        <f t="shared" si="6"/>
        <v>84.58</v>
      </c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</row>
    <row r="14" spans="1:70" s="1" customFormat="1" ht="12.75">
      <c r="A14" s="3">
        <v>4</v>
      </c>
      <c r="B14" s="228" t="s">
        <v>87</v>
      </c>
      <c r="C14" s="228"/>
      <c r="D14" s="228"/>
      <c r="E14" s="65"/>
      <c r="F14" s="65"/>
      <c r="G14" s="65"/>
      <c r="H14" s="65"/>
      <c r="I14" s="65"/>
      <c r="J14" s="65"/>
      <c r="K14" s="27">
        <v>1</v>
      </c>
      <c r="L14" s="3">
        <v>35</v>
      </c>
      <c r="M14" s="27">
        <v>1</v>
      </c>
      <c r="N14" s="3">
        <v>34</v>
      </c>
      <c r="O14" s="27">
        <v>1</v>
      </c>
      <c r="P14" s="3">
        <v>27</v>
      </c>
      <c r="Q14" s="27">
        <v>2</v>
      </c>
      <c r="R14" s="20">
        <v>43</v>
      </c>
      <c r="S14" s="193">
        <f t="shared" si="0"/>
        <v>5</v>
      </c>
      <c r="T14" s="190">
        <f t="shared" si="0"/>
        <v>139</v>
      </c>
      <c r="U14" s="35">
        <v>1</v>
      </c>
      <c r="V14" s="3">
        <v>26</v>
      </c>
      <c r="W14" s="27">
        <v>1</v>
      </c>
      <c r="X14" s="3">
        <v>25</v>
      </c>
      <c r="Y14" s="27">
        <v>2</v>
      </c>
      <c r="Z14" s="3">
        <v>37</v>
      </c>
      <c r="AA14" s="3">
        <v>2</v>
      </c>
      <c r="AB14" s="3">
        <v>35</v>
      </c>
      <c r="AC14" s="3">
        <v>2</v>
      </c>
      <c r="AD14" s="3">
        <v>35</v>
      </c>
      <c r="AE14" s="190">
        <f t="shared" si="1"/>
        <v>8</v>
      </c>
      <c r="AF14" s="190">
        <f t="shared" si="1"/>
        <v>158</v>
      </c>
      <c r="AG14" s="4"/>
      <c r="AH14" s="4"/>
      <c r="AI14" s="3"/>
      <c r="AJ14" s="3"/>
      <c r="AK14" s="3">
        <v>0</v>
      </c>
      <c r="AL14" s="3">
        <v>0</v>
      </c>
      <c r="AM14" s="3">
        <v>1</v>
      </c>
      <c r="AN14" s="3">
        <v>18</v>
      </c>
      <c r="AO14" s="190">
        <f t="shared" si="2"/>
        <v>1</v>
      </c>
      <c r="AP14" s="190">
        <f t="shared" si="3"/>
        <v>18</v>
      </c>
      <c r="AQ14" s="212">
        <f t="shared" si="4"/>
        <v>14</v>
      </c>
      <c r="AR14" s="212">
        <f t="shared" si="4"/>
        <v>315</v>
      </c>
      <c r="AT14" s="16"/>
      <c r="AU14" s="253">
        <f t="shared" si="5"/>
        <v>22.5</v>
      </c>
      <c r="AV14" s="254">
        <f t="shared" si="6"/>
        <v>284.21</v>
      </c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</row>
    <row r="15" spans="1:70" s="1" customFormat="1" ht="12.75">
      <c r="A15" s="3">
        <v>5</v>
      </c>
      <c r="B15" s="228" t="s">
        <v>88</v>
      </c>
      <c r="C15" s="228"/>
      <c r="D15" s="228"/>
      <c r="E15" s="65"/>
      <c r="F15" s="65"/>
      <c r="G15" s="65"/>
      <c r="H15" s="65"/>
      <c r="I15" s="65"/>
      <c r="J15" s="65"/>
      <c r="K15" s="27">
        <v>2</v>
      </c>
      <c r="L15" s="3">
        <v>60</v>
      </c>
      <c r="M15" s="27">
        <v>2</v>
      </c>
      <c r="N15" s="3">
        <v>60</v>
      </c>
      <c r="O15" s="27">
        <v>3</v>
      </c>
      <c r="P15" s="3">
        <v>71</v>
      </c>
      <c r="Q15" s="27">
        <v>2</v>
      </c>
      <c r="R15" s="20">
        <v>64</v>
      </c>
      <c r="S15" s="193">
        <f t="shared" si="0"/>
        <v>9</v>
      </c>
      <c r="T15" s="190">
        <f t="shared" si="0"/>
        <v>255</v>
      </c>
      <c r="U15" s="35">
        <v>3</v>
      </c>
      <c r="V15" s="3">
        <v>77</v>
      </c>
      <c r="W15" s="27">
        <v>2</v>
      </c>
      <c r="X15" s="3">
        <v>42</v>
      </c>
      <c r="Y15" s="27">
        <v>2</v>
      </c>
      <c r="Z15" s="3">
        <v>62</v>
      </c>
      <c r="AA15" s="3">
        <v>2</v>
      </c>
      <c r="AB15" s="3">
        <v>51</v>
      </c>
      <c r="AC15" s="3">
        <v>2</v>
      </c>
      <c r="AD15" s="3">
        <v>53</v>
      </c>
      <c r="AE15" s="190">
        <f t="shared" si="1"/>
        <v>11</v>
      </c>
      <c r="AF15" s="190">
        <f t="shared" si="1"/>
        <v>285</v>
      </c>
      <c r="AG15" s="4"/>
      <c r="AH15" s="4"/>
      <c r="AI15" s="3">
        <v>2</v>
      </c>
      <c r="AJ15" s="3">
        <v>49</v>
      </c>
      <c r="AK15" s="3">
        <v>2</v>
      </c>
      <c r="AL15" s="3">
        <v>44</v>
      </c>
      <c r="AM15" s="3">
        <v>2</v>
      </c>
      <c r="AN15" s="3">
        <v>47</v>
      </c>
      <c r="AO15" s="190">
        <f t="shared" si="2"/>
        <v>6</v>
      </c>
      <c r="AP15" s="190">
        <f t="shared" si="3"/>
        <v>140</v>
      </c>
      <c r="AQ15" s="212">
        <f t="shared" si="4"/>
        <v>26</v>
      </c>
      <c r="AR15" s="212">
        <f t="shared" si="4"/>
        <v>680</v>
      </c>
      <c r="AT15" s="16"/>
      <c r="AU15" s="253">
        <f t="shared" si="5"/>
        <v>26.153846153846153</v>
      </c>
      <c r="AV15" s="254">
        <f t="shared" si="6"/>
        <v>647.05</v>
      </c>
      <c r="AW15" s="61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</row>
    <row r="16" spans="1:70" s="1" customFormat="1" ht="13.5" thickBot="1">
      <c r="A16" s="3">
        <v>6</v>
      </c>
      <c r="B16" s="229" t="s">
        <v>89</v>
      </c>
      <c r="C16" s="229"/>
      <c r="D16" s="229"/>
      <c r="E16" s="70"/>
      <c r="F16" s="70"/>
      <c r="G16" s="70"/>
      <c r="H16" s="70"/>
      <c r="I16" s="70"/>
      <c r="J16" s="70"/>
      <c r="K16" s="29">
        <v>1</v>
      </c>
      <c r="L16" s="11">
        <v>26</v>
      </c>
      <c r="M16" s="29">
        <v>1</v>
      </c>
      <c r="N16" s="11">
        <v>27</v>
      </c>
      <c r="O16" s="29">
        <v>2</v>
      </c>
      <c r="P16" s="11">
        <v>47</v>
      </c>
      <c r="Q16" s="29">
        <v>1</v>
      </c>
      <c r="R16" s="22">
        <v>26</v>
      </c>
      <c r="S16" s="194">
        <f t="shared" si="0"/>
        <v>5</v>
      </c>
      <c r="T16" s="195">
        <f t="shared" si="0"/>
        <v>126</v>
      </c>
      <c r="U16" s="36">
        <v>2</v>
      </c>
      <c r="V16" s="11">
        <v>45</v>
      </c>
      <c r="W16" s="29">
        <v>1</v>
      </c>
      <c r="X16" s="11">
        <v>21</v>
      </c>
      <c r="Y16" s="29">
        <v>2</v>
      </c>
      <c r="Z16" s="11">
        <v>48</v>
      </c>
      <c r="AA16" s="11">
        <v>2</v>
      </c>
      <c r="AB16" s="11">
        <v>45</v>
      </c>
      <c r="AC16" s="11">
        <v>1</v>
      </c>
      <c r="AD16" s="11">
        <v>31</v>
      </c>
      <c r="AE16" s="195">
        <f t="shared" si="1"/>
        <v>8</v>
      </c>
      <c r="AF16" s="195">
        <f t="shared" si="1"/>
        <v>190</v>
      </c>
      <c r="AG16" s="12"/>
      <c r="AH16" s="12"/>
      <c r="AI16" s="11">
        <v>0</v>
      </c>
      <c r="AJ16" s="11">
        <v>0</v>
      </c>
      <c r="AK16" s="11">
        <v>0</v>
      </c>
      <c r="AL16" s="11">
        <v>0</v>
      </c>
      <c r="AM16" s="11">
        <v>2</v>
      </c>
      <c r="AN16" s="11">
        <v>31</v>
      </c>
      <c r="AO16" s="195">
        <f t="shared" si="2"/>
        <v>2</v>
      </c>
      <c r="AP16" s="195">
        <f t="shared" si="3"/>
        <v>31</v>
      </c>
      <c r="AQ16" s="215">
        <f t="shared" si="4"/>
        <v>15</v>
      </c>
      <c r="AR16" s="215">
        <f t="shared" si="4"/>
        <v>347</v>
      </c>
      <c r="AS16" s="54"/>
      <c r="AT16" s="87"/>
      <c r="AU16" s="255">
        <f>AR16/AQ16</f>
        <v>23.133333333333333</v>
      </c>
      <c r="AV16" s="256">
        <f t="shared" si="6"/>
        <v>322.32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</row>
    <row r="17" spans="1:70" s="1" customFormat="1" ht="12.75">
      <c r="A17" s="173">
        <v>7</v>
      </c>
      <c r="B17" s="230" t="s">
        <v>90</v>
      </c>
      <c r="C17" s="230"/>
      <c r="D17" s="230"/>
      <c r="E17" s="175"/>
      <c r="F17" s="175"/>
      <c r="G17" s="175"/>
      <c r="H17" s="175"/>
      <c r="I17" s="175"/>
      <c r="J17" s="175"/>
      <c r="K17" s="176">
        <f>K18+K19</f>
        <v>1</v>
      </c>
      <c r="L17" s="176">
        <f aca="true" t="shared" si="7" ref="L17:R17">L18+L19</f>
        <v>15</v>
      </c>
      <c r="M17" s="176">
        <f t="shared" si="7"/>
        <v>2</v>
      </c>
      <c r="N17" s="176">
        <f t="shared" si="7"/>
        <v>43</v>
      </c>
      <c r="O17" s="176">
        <f t="shared" si="7"/>
        <v>2</v>
      </c>
      <c r="P17" s="176">
        <f t="shared" si="7"/>
        <v>44</v>
      </c>
      <c r="Q17" s="176">
        <f t="shared" si="7"/>
        <v>1</v>
      </c>
      <c r="R17" s="176">
        <f t="shared" si="7"/>
        <v>28</v>
      </c>
      <c r="S17" s="177">
        <f>K17+M17+O17+Q17</f>
        <v>6</v>
      </c>
      <c r="T17" s="178">
        <f>L17+N17+P17+R17</f>
        <v>130</v>
      </c>
      <c r="U17" s="179">
        <f>SUM(U18:U19)</f>
        <v>2</v>
      </c>
      <c r="V17" s="179">
        <f aca="true" t="shared" si="8" ref="V17:AD17">SUM(V18:V19)</f>
        <v>43</v>
      </c>
      <c r="W17" s="179">
        <f t="shared" si="8"/>
        <v>3</v>
      </c>
      <c r="X17" s="179">
        <f t="shared" si="8"/>
        <v>49</v>
      </c>
      <c r="Y17" s="179">
        <f t="shared" si="8"/>
        <v>2</v>
      </c>
      <c r="Z17" s="179">
        <f t="shared" si="8"/>
        <v>40</v>
      </c>
      <c r="AA17" s="179">
        <f t="shared" si="8"/>
        <v>3</v>
      </c>
      <c r="AB17" s="179">
        <f t="shared" si="8"/>
        <v>52</v>
      </c>
      <c r="AC17" s="179">
        <f t="shared" si="8"/>
        <v>1</v>
      </c>
      <c r="AD17" s="179">
        <f t="shared" si="8"/>
        <v>20</v>
      </c>
      <c r="AE17" s="178">
        <f>U17+W17+Y17+AA17+AC17</f>
        <v>11</v>
      </c>
      <c r="AF17" s="178">
        <f>V17+X17+Z17+AB17+AD17</f>
        <v>204</v>
      </c>
      <c r="AG17" s="178"/>
      <c r="AH17" s="178"/>
      <c r="AI17" s="176">
        <f aca="true" t="shared" si="9" ref="AI17:AN17">AI18+AI19</f>
        <v>1</v>
      </c>
      <c r="AJ17" s="176">
        <f t="shared" si="9"/>
        <v>22</v>
      </c>
      <c r="AK17" s="176">
        <f t="shared" si="9"/>
        <v>0</v>
      </c>
      <c r="AL17" s="176">
        <f t="shared" si="9"/>
        <v>0</v>
      </c>
      <c r="AM17" s="176">
        <f t="shared" si="9"/>
        <v>1</v>
      </c>
      <c r="AN17" s="176">
        <f t="shared" si="9"/>
        <v>12</v>
      </c>
      <c r="AO17" s="178">
        <f t="shared" si="2"/>
        <v>2</v>
      </c>
      <c r="AP17" s="178">
        <f t="shared" si="3"/>
        <v>34</v>
      </c>
      <c r="AQ17" s="216">
        <f t="shared" si="4"/>
        <v>19</v>
      </c>
      <c r="AR17" s="216">
        <f>AP17+AH17+AF17+T17</f>
        <v>368</v>
      </c>
      <c r="AS17" s="180"/>
      <c r="AT17" s="181"/>
      <c r="AU17" s="257">
        <f>AR17/AQ17</f>
        <v>19.36842105263158</v>
      </c>
      <c r="AV17" s="258">
        <f t="shared" si="6"/>
        <v>342.98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0" s="1" customFormat="1" ht="12.75">
      <c r="A18" s="161"/>
      <c r="B18" s="231" t="s">
        <v>70</v>
      </c>
      <c r="C18" s="231"/>
      <c r="D18" s="231"/>
      <c r="E18" s="152"/>
      <c r="F18" s="152"/>
      <c r="G18" s="152"/>
      <c r="H18" s="152"/>
      <c r="I18" s="152"/>
      <c r="J18" s="152"/>
      <c r="K18" s="150"/>
      <c r="L18" s="150"/>
      <c r="M18" s="150">
        <v>1</v>
      </c>
      <c r="N18" s="150">
        <v>25</v>
      </c>
      <c r="O18" s="150">
        <v>1</v>
      </c>
      <c r="P18" s="150">
        <v>24</v>
      </c>
      <c r="Q18" s="150"/>
      <c r="R18" s="150"/>
      <c r="S18" s="196">
        <f t="shared" si="0"/>
        <v>2</v>
      </c>
      <c r="T18" s="197">
        <f t="shared" si="0"/>
        <v>49</v>
      </c>
      <c r="U18" s="150">
        <v>1</v>
      </c>
      <c r="V18" s="150">
        <v>22</v>
      </c>
      <c r="W18" s="150">
        <v>1</v>
      </c>
      <c r="X18" s="154">
        <v>16</v>
      </c>
      <c r="Y18" s="150">
        <v>1</v>
      </c>
      <c r="Z18" s="150">
        <v>18</v>
      </c>
      <c r="AA18" s="150">
        <v>1</v>
      </c>
      <c r="AB18" s="150">
        <v>21</v>
      </c>
      <c r="AC18" s="150"/>
      <c r="AD18" s="150"/>
      <c r="AE18" s="197">
        <f t="shared" si="1"/>
        <v>4</v>
      </c>
      <c r="AF18" s="197">
        <f t="shared" si="1"/>
        <v>77</v>
      </c>
      <c r="AG18" s="153"/>
      <c r="AH18" s="153"/>
      <c r="AI18" s="150"/>
      <c r="AJ18" s="150"/>
      <c r="AK18" s="150"/>
      <c r="AL18" s="150"/>
      <c r="AM18" s="150"/>
      <c r="AN18" s="150"/>
      <c r="AO18" s="197">
        <f t="shared" si="2"/>
        <v>0</v>
      </c>
      <c r="AP18" s="197">
        <f t="shared" si="3"/>
        <v>0</v>
      </c>
      <c r="AQ18" s="217">
        <f t="shared" si="4"/>
        <v>6</v>
      </c>
      <c r="AR18" s="217">
        <f t="shared" si="4"/>
        <v>126</v>
      </c>
      <c r="AS18" s="155"/>
      <c r="AT18" s="156"/>
      <c r="AU18" s="259">
        <f t="shared" si="5"/>
        <v>21</v>
      </c>
      <c r="AV18" s="260">
        <f t="shared" si="6"/>
        <v>113.75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s="1" customFormat="1" ht="13.5" thickBot="1">
      <c r="A19" s="163"/>
      <c r="B19" s="232" t="s">
        <v>71</v>
      </c>
      <c r="C19" s="232"/>
      <c r="D19" s="232"/>
      <c r="E19" s="165"/>
      <c r="F19" s="165"/>
      <c r="G19" s="165"/>
      <c r="H19" s="165"/>
      <c r="I19" s="165"/>
      <c r="J19" s="165"/>
      <c r="K19" s="166">
        <v>1</v>
      </c>
      <c r="L19" s="166">
        <v>15</v>
      </c>
      <c r="M19" s="166">
        <v>1</v>
      </c>
      <c r="N19" s="166">
        <v>18</v>
      </c>
      <c r="O19" s="166">
        <v>1</v>
      </c>
      <c r="P19" s="166">
        <v>20</v>
      </c>
      <c r="Q19" s="166">
        <v>1</v>
      </c>
      <c r="R19" s="166">
        <v>28</v>
      </c>
      <c r="S19" s="198">
        <f t="shared" si="0"/>
        <v>4</v>
      </c>
      <c r="T19" s="199">
        <f t="shared" si="0"/>
        <v>81</v>
      </c>
      <c r="U19" s="166">
        <v>1</v>
      </c>
      <c r="V19" s="166">
        <v>21</v>
      </c>
      <c r="W19" s="166">
        <v>2</v>
      </c>
      <c r="X19" s="168">
        <v>33</v>
      </c>
      <c r="Y19" s="166">
        <v>1</v>
      </c>
      <c r="Z19" s="166">
        <v>22</v>
      </c>
      <c r="AA19" s="166">
        <v>2</v>
      </c>
      <c r="AB19" s="166">
        <v>31</v>
      </c>
      <c r="AC19" s="166">
        <v>1</v>
      </c>
      <c r="AD19" s="166">
        <v>20</v>
      </c>
      <c r="AE19" s="199">
        <f t="shared" si="1"/>
        <v>7</v>
      </c>
      <c r="AF19" s="199">
        <f t="shared" si="1"/>
        <v>127</v>
      </c>
      <c r="AG19" s="167"/>
      <c r="AH19" s="167"/>
      <c r="AI19" s="166">
        <v>1</v>
      </c>
      <c r="AJ19" s="166">
        <v>22</v>
      </c>
      <c r="AK19" s="166"/>
      <c r="AL19" s="166"/>
      <c r="AM19" s="166">
        <v>1</v>
      </c>
      <c r="AN19" s="166">
        <v>12</v>
      </c>
      <c r="AO19" s="199">
        <f t="shared" si="2"/>
        <v>2</v>
      </c>
      <c r="AP19" s="199">
        <f t="shared" si="3"/>
        <v>34</v>
      </c>
      <c r="AQ19" s="218">
        <f t="shared" si="4"/>
        <v>13</v>
      </c>
      <c r="AR19" s="218">
        <f t="shared" si="4"/>
        <v>242</v>
      </c>
      <c r="AS19" s="169"/>
      <c r="AT19" s="170"/>
      <c r="AU19" s="261">
        <f t="shared" si="5"/>
        <v>18.615384615384617</v>
      </c>
      <c r="AV19" s="262">
        <f t="shared" si="6"/>
        <v>229.23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s="1" customFormat="1" ht="12.75">
      <c r="A20" s="13">
        <v>8</v>
      </c>
      <c r="B20" s="233" t="s">
        <v>12</v>
      </c>
      <c r="C20" s="233"/>
      <c r="D20" s="233"/>
      <c r="E20" s="69"/>
      <c r="F20" s="69"/>
      <c r="G20" s="69"/>
      <c r="H20" s="69"/>
      <c r="I20" s="69"/>
      <c r="J20" s="69"/>
      <c r="K20" s="30">
        <v>2</v>
      </c>
      <c r="L20" s="13">
        <v>55</v>
      </c>
      <c r="M20" s="30">
        <v>2</v>
      </c>
      <c r="N20" s="13">
        <v>46</v>
      </c>
      <c r="O20" s="30">
        <v>2</v>
      </c>
      <c r="P20" s="13">
        <v>51</v>
      </c>
      <c r="Q20" s="30">
        <v>2</v>
      </c>
      <c r="R20" s="159">
        <v>54</v>
      </c>
      <c r="S20" s="200">
        <f>K20+M20+O20+Q20</f>
        <v>8</v>
      </c>
      <c r="T20" s="201">
        <f t="shared" si="0"/>
        <v>206</v>
      </c>
      <c r="U20" s="160">
        <v>2</v>
      </c>
      <c r="V20" s="13">
        <v>53</v>
      </c>
      <c r="W20" s="30">
        <v>2</v>
      </c>
      <c r="X20" s="13">
        <v>46</v>
      </c>
      <c r="Y20" s="30">
        <v>2</v>
      </c>
      <c r="Z20" s="13">
        <v>47</v>
      </c>
      <c r="AA20" s="13">
        <v>2</v>
      </c>
      <c r="AB20" s="13">
        <v>50</v>
      </c>
      <c r="AC20" s="13">
        <v>2</v>
      </c>
      <c r="AD20" s="13">
        <v>48</v>
      </c>
      <c r="AE20" s="201">
        <f t="shared" si="1"/>
        <v>10</v>
      </c>
      <c r="AF20" s="201">
        <f t="shared" si="1"/>
        <v>244</v>
      </c>
      <c r="AG20" s="14"/>
      <c r="AH20" s="14"/>
      <c r="AI20" s="13">
        <v>2</v>
      </c>
      <c r="AJ20" s="13">
        <v>47</v>
      </c>
      <c r="AK20" s="13">
        <v>2</v>
      </c>
      <c r="AL20" s="13">
        <v>41</v>
      </c>
      <c r="AM20" s="13">
        <v>0</v>
      </c>
      <c r="AN20" s="13">
        <v>0</v>
      </c>
      <c r="AO20" s="201">
        <f t="shared" si="2"/>
        <v>4</v>
      </c>
      <c r="AP20" s="201">
        <f t="shared" si="3"/>
        <v>88</v>
      </c>
      <c r="AQ20" s="219">
        <f t="shared" si="4"/>
        <v>22</v>
      </c>
      <c r="AR20" s="219">
        <f t="shared" si="4"/>
        <v>538</v>
      </c>
      <c r="AS20" s="55"/>
      <c r="AT20" s="85"/>
      <c r="AU20" s="263">
        <f>AR20/AQ20</f>
        <v>24.454545454545453</v>
      </c>
      <c r="AV20" s="264">
        <f t="shared" si="6"/>
        <v>505.86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s="1" customFormat="1" ht="11.25" customHeight="1">
      <c r="A21" s="3"/>
      <c r="B21" s="234" t="s">
        <v>56</v>
      </c>
      <c r="C21" s="234"/>
      <c r="D21" s="234"/>
      <c r="E21" s="66"/>
      <c r="F21" s="66"/>
      <c r="G21" s="65"/>
      <c r="H21" s="65"/>
      <c r="I21" s="65"/>
      <c r="J21" s="65"/>
      <c r="K21" s="27"/>
      <c r="L21" s="3"/>
      <c r="M21" s="27"/>
      <c r="N21" s="3"/>
      <c r="O21" s="27"/>
      <c r="P21" s="3"/>
      <c r="Q21" s="27"/>
      <c r="R21" s="20"/>
      <c r="S21" s="193">
        <f t="shared" si="0"/>
        <v>0</v>
      </c>
      <c r="T21" s="190">
        <f t="shared" si="0"/>
        <v>0</v>
      </c>
      <c r="U21" s="35"/>
      <c r="V21" s="3"/>
      <c r="W21" s="27"/>
      <c r="X21" s="3"/>
      <c r="Y21" s="27"/>
      <c r="Z21" s="3"/>
      <c r="AA21" s="316">
        <v>1</v>
      </c>
      <c r="AB21" s="316">
        <v>1</v>
      </c>
      <c r="AC21" s="3"/>
      <c r="AD21" s="3"/>
      <c r="AE21" s="190">
        <f t="shared" si="1"/>
        <v>1</v>
      </c>
      <c r="AF21" s="190">
        <f t="shared" si="1"/>
        <v>1</v>
      </c>
      <c r="AG21" s="4"/>
      <c r="AH21" s="4"/>
      <c r="AI21" s="3"/>
      <c r="AJ21" s="3"/>
      <c r="AK21" s="3"/>
      <c r="AL21" s="3"/>
      <c r="AM21" s="3"/>
      <c r="AN21" s="3"/>
      <c r="AO21" s="190">
        <f t="shared" si="2"/>
        <v>0</v>
      </c>
      <c r="AP21" s="190">
        <f t="shared" si="3"/>
        <v>0</v>
      </c>
      <c r="AQ21" s="212">
        <f t="shared" si="4"/>
        <v>1</v>
      </c>
      <c r="AR21" s="212">
        <f t="shared" si="4"/>
        <v>1</v>
      </c>
      <c r="AT21" s="16"/>
      <c r="AU21" s="253"/>
      <c r="AV21" s="254">
        <f t="shared" si="6"/>
        <v>1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s="1" customFormat="1" ht="13.5" thickBot="1">
      <c r="A22" s="11">
        <v>9</v>
      </c>
      <c r="B22" s="229" t="s">
        <v>91</v>
      </c>
      <c r="C22" s="229"/>
      <c r="D22" s="229"/>
      <c r="E22" s="70"/>
      <c r="F22" s="70"/>
      <c r="G22" s="70"/>
      <c r="H22" s="70"/>
      <c r="I22" s="70"/>
      <c r="J22" s="70"/>
      <c r="K22" s="29">
        <v>1</v>
      </c>
      <c r="L22" s="11">
        <v>17</v>
      </c>
      <c r="M22" s="29">
        <v>1</v>
      </c>
      <c r="N22" s="11">
        <v>19</v>
      </c>
      <c r="O22" s="29">
        <v>1</v>
      </c>
      <c r="P22" s="11">
        <v>19</v>
      </c>
      <c r="Q22" s="29">
        <v>1</v>
      </c>
      <c r="R22" s="22">
        <v>21</v>
      </c>
      <c r="S22" s="194">
        <f t="shared" si="0"/>
        <v>4</v>
      </c>
      <c r="T22" s="195">
        <f t="shared" si="0"/>
        <v>76</v>
      </c>
      <c r="U22" s="36">
        <v>1</v>
      </c>
      <c r="V22" s="11">
        <v>25</v>
      </c>
      <c r="W22" s="29">
        <v>1</v>
      </c>
      <c r="X22" s="11">
        <v>21</v>
      </c>
      <c r="Y22" s="29">
        <v>1</v>
      </c>
      <c r="Z22" s="11">
        <v>25</v>
      </c>
      <c r="AA22" s="11">
        <v>1</v>
      </c>
      <c r="AB22" s="11">
        <v>21</v>
      </c>
      <c r="AC22" s="11">
        <v>1</v>
      </c>
      <c r="AD22" s="11">
        <v>20</v>
      </c>
      <c r="AE22" s="195">
        <f t="shared" si="1"/>
        <v>5</v>
      </c>
      <c r="AF22" s="195">
        <f t="shared" si="1"/>
        <v>112</v>
      </c>
      <c r="AG22" s="12"/>
      <c r="AH22" s="12"/>
      <c r="AI22" s="11">
        <v>0</v>
      </c>
      <c r="AJ22" s="11">
        <v>0</v>
      </c>
      <c r="AK22" s="11">
        <v>0</v>
      </c>
      <c r="AL22" s="11">
        <v>0</v>
      </c>
      <c r="AM22" s="11">
        <v>1</v>
      </c>
      <c r="AN22" s="11">
        <v>20</v>
      </c>
      <c r="AO22" s="195">
        <f t="shared" si="2"/>
        <v>1</v>
      </c>
      <c r="AP22" s="195">
        <f t="shared" si="3"/>
        <v>20</v>
      </c>
      <c r="AQ22" s="215">
        <f t="shared" si="4"/>
        <v>10</v>
      </c>
      <c r="AR22" s="215">
        <f t="shared" si="4"/>
        <v>208</v>
      </c>
      <c r="AS22" s="54"/>
      <c r="AT22" s="87"/>
      <c r="AU22" s="255">
        <f t="shared" si="5"/>
        <v>20.8</v>
      </c>
      <c r="AV22" s="256">
        <f t="shared" si="6"/>
        <v>193.4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s="1" customFormat="1" ht="12.75">
      <c r="A23" s="173">
        <v>10</v>
      </c>
      <c r="B23" s="289" t="s">
        <v>92</v>
      </c>
      <c r="C23" s="289"/>
      <c r="D23" s="289"/>
      <c r="E23" s="175"/>
      <c r="F23" s="175"/>
      <c r="G23" s="175"/>
      <c r="H23" s="175"/>
      <c r="I23" s="175"/>
      <c r="J23" s="176"/>
      <c r="K23" s="176">
        <f>K24+K25</f>
        <v>2</v>
      </c>
      <c r="L23" s="176">
        <f aca="true" t="shared" si="10" ref="L23:R23">L24+L25</f>
        <v>48</v>
      </c>
      <c r="M23" s="176">
        <f t="shared" si="10"/>
        <v>3</v>
      </c>
      <c r="N23" s="176">
        <f t="shared" si="10"/>
        <v>75</v>
      </c>
      <c r="O23" s="176">
        <f t="shared" si="10"/>
        <v>2</v>
      </c>
      <c r="P23" s="176">
        <f t="shared" si="10"/>
        <v>59</v>
      </c>
      <c r="Q23" s="176">
        <f t="shared" si="10"/>
        <v>3</v>
      </c>
      <c r="R23" s="176">
        <f t="shared" si="10"/>
        <v>68</v>
      </c>
      <c r="S23" s="177">
        <f>K23+M23+O23+Q23</f>
        <v>10</v>
      </c>
      <c r="T23" s="178">
        <f t="shared" si="0"/>
        <v>250</v>
      </c>
      <c r="U23" s="179">
        <f aca="true" t="shared" si="11" ref="U23:AD23">SUM(U24:U25)</f>
        <v>3</v>
      </c>
      <c r="V23" s="179">
        <f t="shared" si="11"/>
        <v>59</v>
      </c>
      <c r="W23" s="179">
        <f t="shared" si="11"/>
        <v>2</v>
      </c>
      <c r="X23" s="179">
        <f t="shared" si="11"/>
        <v>60</v>
      </c>
      <c r="Y23" s="179">
        <f t="shared" si="11"/>
        <v>3</v>
      </c>
      <c r="Z23" s="179">
        <f t="shared" si="11"/>
        <v>75</v>
      </c>
      <c r="AA23" s="179">
        <f t="shared" si="11"/>
        <v>3</v>
      </c>
      <c r="AB23" s="179">
        <f t="shared" si="11"/>
        <v>67</v>
      </c>
      <c r="AC23" s="179">
        <f t="shared" si="11"/>
        <v>2</v>
      </c>
      <c r="AD23" s="179">
        <f t="shared" si="11"/>
        <v>46</v>
      </c>
      <c r="AE23" s="178">
        <f t="shared" si="1"/>
        <v>13</v>
      </c>
      <c r="AF23" s="178">
        <f t="shared" si="1"/>
        <v>307</v>
      </c>
      <c r="AG23" s="178"/>
      <c r="AH23" s="178"/>
      <c r="AI23" s="176">
        <f aca="true" t="shared" si="12" ref="AI23:AN23">AI24+AI25</f>
        <v>0</v>
      </c>
      <c r="AJ23" s="176">
        <f t="shared" si="12"/>
        <v>0</v>
      </c>
      <c r="AK23" s="176">
        <f t="shared" si="12"/>
        <v>0</v>
      </c>
      <c r="AL23" s="176">
        <f t="shared" si="12"/>
        <v>0</v>
      </c>
      <c r="AM23" s="176">
        <f t="shared" si="12"/>
        <v>1</v>
      </c>
      <c r="AN23" s="176">
        <f t="shared" si="12"/>
        <v>19</v>
      </c>
      <c r="AO23" s="178">
        <f>AI23+AK23+AM23</f>
        <v>1</v>
      </c>
      <c r="AP23" s="178">
        <f>AN23+AL23+AJ23</f>
        <v>19</v>
      </c>
      <c r="AQ23" s="216">
        <f>AO23+AG23+AE23+S23</f>
        <v>24</v>
      </c>
      <c r="AR23" s="216">
        <f>AP23+AH23+AF23+T23</f>
        <v>576</v>
      </c>
      <c r="AS23" s="181"/>
      <c r="AT23" s="182"/>
      <c r="AU23" s="258">
        <f>(S23*0.75)+(AE23*1)+(AO23*1.22)</f>
        <v>21.72</v>
      </c>
      <c r="AV23" s="258">
        <f>(T23*0.75)+(AF23*1)+(AP23*1.22)</f>
        <v>517.68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s="1" customFormat="1" ht="12.75">
      <c r="A24" s="290"/>
      <c r="B24" s="235" t="s">
        <v>70</v>
      </c>
      <c r="C24" s="302"/>
      <c r="D24" s="302"/>
      <c r="E24" s="137"/>
      <c r="F24" s="137"/>
      <c r="G24" s="137"/>
      <c r="H24" s="137"/>
      <c r="I24" s="137"/>
      <c r="J24" s="137"/>
      <c r="K24" s="138">
        <v>2</v>
      </c>
      <c r="L24" s="138">
        <v>48</v>
      </c>
      <c r="M24" s="138">
        <v>3</v>
      </c>
      <c r="N24" s="138">
        <v>75</v>
      </c>
      <c r="O24" s="138">
        <v>2</v>
      </c>
      <c r="P24" s="138">
        <v>59</v>
      </c>
      <c r="Q24" s="138">
        <v>3</v>
      </c>
      <c r="R24" s="138">
        <v>68</v>
      </c>
      <c r="S24" s="196">
        <f t="shared" si="0"/>
        <v>10</v>
      </c>
      <c r="T24" s="197">
        <f t="shared" si="0"/>
        <v>250</v>
      </c>
      <c r="U24" s="187">
        <v>2</v>
      </c>
      <c r="V24" s="186">
        <v>49</v>
      </c>
      <c r="W24" s="140">
        <v>2</v>
      </c>
      <c r="X24" s="138">
        <v>60</v>
      </c>
      <c r="Y24" s="138">
        <v>2</v>
      </c>
      <c r="Z24" s="138">
        <v>49</v>
      </c>
      <c r="AA24" s="138">
        <v>2</v>
      </c>
      <c r="AB24" s="138">
        <v>54</v>
      </c>
      <c r="AC24" s="138">
        <v>2</v>
      </c>
      <c r="AD24" s="138">
        <v>46</v>
      </c>
      <c r="AE24" s="197">
        <f t="shared" si="1"/>
        <v>10</v>
      </c>
      <c r="AF24" s="197">
        <f t="shared" si="1"/>
        <v>258</v>
      </c>
      <c r="AG24" s="188"/>
      <c r="AH24" s="188"/>
      <c r="AI24" s="186">
        <v>0</v>
      </c>
      <c r="AJ24" s="186">
        <v>0</v>
      </c>
      <c r="AK24" s="186">
        <v>0</v>
      </c>
      <c r="AL24" s="186">
        <v>0</v>
      </c>
      <c r="AM24" s="138">
        <v>1</v>
      </c>
      <c r="AN24" s="138">
        <v>19</v>
      </c>
      <c r="AO24" s="197">
        <f t="shared" si="2"/>
        <v>1</v>
      </c>
      <c r="AP24" s="197">
        <f t="shared" si="3"/>
        <v>19</v>
      </c>
      <c r="AQ24" s="217">
        <f t="shared" si="4"/>
        <v>21</v>
      </c>
      <c r="AR24" s="217">
        <f t="shared" si="4"/>
        <v>527</v>
      </c>
      <c r="AS24" s="155"/>
      <c r="AT24" s="156"/>
      <c r="AU24" s="259">
        <f t="shared" si="5"/>
        <v>25.095238095238095</v>
      </c>
      <c r="AV24" s="260">
        <f t="shared" si="6"/>
        <v>468.68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s="1" customFormat="1" ht="13.5" thickBot="1">
      <c r="A25" s="291"/>
      <c r="B25" s="292" t="s">
        <v>71</v>
      </c>
      <c r="C25" s="292"/>
      <c r="D25" s="292"/>
      <c r="E25" s="293"/>
      <c r="F25" s="293"/>
      <c r="G25" s="293"/>
      <c r="H25" s="293"/>
      <c r="I25" s="293"/>
      <c r="J25" s="293"/>
      <c r="K25" s="296">
        <v>0</v>
      </c>
      <c r="L25" s="296"/>
      <c r="M25" s="296">
        <v>0</v>
      </c>
      <c r="N25" s="296"/>
      <c r="O25" s="296"/>
      <c r="P25" s="296"/>
      <c r="Q25" s="296"/>
      <c r="R25" s="296"/>
      <c r="S25" s="198">
        <f t="shared" si="0"/>
        <v>0</v>
      </c>
      <c r="T25" s="199">
        <f t="shared" si="0"/>
        <v>0</v>
      </c>
      <c r="U25" s="297">
        <v>1</v>
      </c>
      <c r="V25" s="166">
        <v>10</v>
      </c>
      <c r="W25" s="298"/>
      <c r="X25" s="296"/>
      <c r="Y25" s="296">
        <v>1</v>
      </c>
      <c r="Z25" s="296">
        <v>26</v>
      </c>
      <c r="AA25" s="296">
        <v>1</v>
      </c>
      <c r="AB25" s="296">
        <v>13</v>
      </c>
      <c r="AC25" s="296"/>
      <c r="AD25" s="296"/>
      <c r="AE25" s="199">
        <f t="shared" si="1"/>
        <v>3</v>
      </c>
      <c r="AF25" s="199">
        <f t="shared" si="1"/>
        <v>49</v>
      </c>
      <c r="AG25" s="167"/>
      <c r="AH25" s="167"/>
      <c r="AI25" s="166"/>
      <c r="AJ25" s="166"/>
      <c r="AK25" s="166"/>
      <c r="AL25" s="166"/>
      <c r="AM25" s="166"/>
      <c r="AN25" s="166"/>
      <c r="AO25" s="199">
        <f t="shared" si="2"/>
        <v>0</v>
      </c>
      <c r="AP25" s="199">
        <f t="shared" si="3"/>
        <v>0</v>
      </c>
      <c r="AQ25" s="218">
        <f t="shared" si="4"/>
        <v>3</v>
      </c>
      <c r="AR25" s="218">
        <f t="shared" si="4"/>
        <v>49</v>
      </c>
      <c r="AS25" s="169"/>
      <c r="AT25" s="170"/>
      <c r="AU25" s="261">
        <f t="shared" si="5"/>
        <v>16.333333333333332</v>
      </c>
      <c r="AV25" s="262">
        <f t="shared" si="6"/>
        <v>49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s="43" customFormat="1" ht="13.5" customHeight="1" thickBot="1">
      <c r="A26" s="46"/>
      <c r="B26" s="236" t="s">
        <v>60</v>
      </c>
      <c r="C26" s="236"/>
      <c r="D26" s="236"/>
      <c r="E26" s="68"/>
      <c r="F26" s="68"/>
      <c r="G26" s="68"/>
      <c r="H26" s="68"/>
      <c r="I26" s="68"/>
      <c r="J26" s="68"/>
      <c r="K26" s="45">
        <f aca="true" t="shared" si="13" ref="K26:AR26">SUM(K11:K25)-K18-K19-K24-K25</f>
        <v>15</v>
      </c>
      <c r="L26" s="45">
        <f t="shared" si="13"/>
        <v>421</v>
      </c>
      <c r="M26" s="45">
        <f t="shared" si="13"/>
        <v>17</v>
      </c>
      <c r="N26" s="45">
        <f t="shared" si="13"/>
        <v>455</v>
      </c>
      <c r="O26" s="45">
        <f t="shared" si="13"/>
        <v>20</v>
      </c>
      <c r="P26" s="45">
        <f t="shared" si="13"/>
        <v>491</v>
      </c>
      <c r="Q26" s="45">
        <f t="shared" si="13"/>
        <v>18</v>
      </c>
      <c r="R26" s="45">
        <f t="shared" si="13"/>
        <v>450</v>
      </c>
      <c r="S26" s="202">
        <f t="shared" si="13"/>
        <v>70</v>
      </c>
      <c r="T26" s="202">
        <f t="shared" si="13"/>
        <v>1817</v>
      </c>
      <c r="U26" s="45">
        <f t="shared" si="13"/>
        <v>20</v>
      </c>
      <c r="V26" s="45">
        <f t="shared" si="13"/>
        <v>498</v>
      </c>
      <c r="W26" s="45">
        <f t="shared" si="13"/>
        <v>18</v>
      </c>
      <c r="X26" s="45">
        <f t="shared" si="13"/>
        <v>417</v>
      </c>
      <c r="Y26" s="45">
        <f t="shared" si="13"/>
        <v>19</v>
      </c>
      <c r="Z26" s="45">
        <f t="shared" si="13"/>
        <v>462</v>
      </c>
      <c r="AA26" s="45">
        <f t="shared" si="13"/>
        <v>21</v>
      </c>
      <c r="AB26" s="45">
        <f t="shared" si="13"/>
        <v>446</v>
      </c>
      <c r="AC26" s="45">
        <f t="shared" si="13"/>
        <v>16</v>
      </c>
      <c r="AD26" s="45">
        <f t="shared" si="13"/>
        <v>373</v>
      </c>
      <c r="AE26" s="202">
        <f t="shared" si="13"/>
        <v>94</v>
      </c>
      <c r="AF26" s="202">
        <f t="shared" si="13"/>
        <v>2196</v>
      </c>
      <c r="AG26" s="45">
        <f t="shared" si="13"/>
        <v>0</v>
      </c>
      <c r="AH26" s="45">
        <f t="shared" si="13"/>
        <v>0</v>
      </c>
      <c r="AI26" s="45">
        <f t="shared" si="13"/>
        <v>11</v>
      </c>
      <c r="AJ26" s="45">
        <f t="shared" si="13"/>
        <v>269</v>
      </c>
      <c r="AK26" s="45">
        <f t="shared" si="13"/>
        <v>11</v>
      </c>
      <c r="AL26" s="45">
        <f t="shared" si="13"/>
        <v>250</v>
      </c>
      <c r="AM26" s="45">
        <f t="shared" si="13"/>
        <v>14</v>
      </c>
      <c r="AN26" s="45">
        <f t="shared" si="13"/>
        <v>267</v>
      </c>
      <c r="AO26" s="202">
        <f t="shared" si="13"/>
        <v>36</v>
      </c>
      <c r="AP26" s="202">
        <f t="shared" si="13"/>
        <v>786</v>
      </c>
      <c r="AQ26" s="220">
        <f t="shared" si="13"/>
        <v>200</v>
      </c>
      <c r="AR26" s="220">
        <f t="shared" si="13"/>
        <v>4799</v>
      </c>
      <c r="AS26" s="45"/>
      <c r="AT26" s="45"/>
      <c r="AU26" s="252">
        <f>AR26/AQ26</f>
        <v>23.995</v>
      </c>
      <c r="AV26" s="265">
        <f>(T26*0.75)+(AF26*1)+(AP26*1.22)</f>
        <v>4517.67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</row>
    <row r="27" spans="1:70" s="1" customFormat="1" ht="12.75">
      <c r="A27" s="13"/>
      <c r="B27" s="233"/>
      <c r="C27" s="233"/>
      <c r="D27" s="233"/>
      <c r="E27" s="149"/>
      <c r="F27" s="149"/>
      <c r="G27" s="149"/>
      <c r="H27" s="149"/>
      <c r="I27" s="149"/>
      <c r="J27" s="149"/>
      <c r="K27" s="30"/>
      <c r="L27" s="13"/>
      <c r="M27" s="30"/>
      <c r="N27" s="13"/>
      <c r="O27" s="30"/>
      <c r="P27" s="13"/>
      <c r="Q27" s="30"/>
      <c r="R27" s="13"/>
      <c r="S27" s="211" t="s">
        <v>66</v>
      </c>
      <c r="T27" s="201"/>
      <c r="U27" s="30"/>
      <c r="V27" s="13"/>
      <c r="W27" s="30"/>
      <c r="X27" s="13"/>
      <c r="Y27" s="30"/>
      <c r="Z27" s="13"/>
      <c r="AA27" s="13"/>
      <c r="AB27" s="13"/>
      <c r="AC27" s="13"/>
      <c r="AD27" s="13"/>
      <c r="AE27" s="201"/>
      <c r="AF27" s="201"/>
      <c r="AG27" s="14"/>
      <c r="AH27" s="14"/>
      <c r="AI27" s="13"/>
      <c r="AJ27" s="13"/>
      <c r="AK27" s="13"/>
      <c r="AL27" s="13"/>
      <c r="AM27" s="13"/>
      <c r="AN27" s="13"/>
      <c r="AO27" s="14"/>
      <c r="AP27" s="14"/>
      <c r="AQ27" s="219"/>
      <c r="AR27" s="219"/>
      <c r="AS27" s="55"/>
      <c r="AT27" s="85"/>
      <c r="AU27" s="263"/>
      <c r="AV27" s="264">
        <f t="shared" si="6"/>
        <v>0</v>
      </c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s="1" customFormat="1" ht="12.75">
      <c r="A28" s="3">
        <v>1</v>
      </c>
      <c r="B28" s="271" t="s">
        <v>116</v>
      </c>
      <c r="C28" s="315"/>
      <c r="D28" s="315"/>
      <c r="E28" s="65"/>
      <c r="F28" s="65"/>
      <c r="G28" s="65"/>
      <c r="H28" s="65"/>
      <c r="I28" s="65"/>
      <c r="J28" s="65"/>
      <c r="K28" s="30">
        <v>1</v>
      </c>
      <c r="L28" s="13">
        <v>18</v>
      </c>
      <c r="M28" s="30">
        <v>1</v>
      </c>
      <c r="N28" s="13">
        <v>24</v>
      </c>
      <c r="O28" s="30">
        <v>1</v>
      </c>
      <c r="P28" s="13">
        <v>27</v>
      </c>
      <c r="Q28" s="30">
        <v>1</v>
      </c>
      <c r="R28" s="159">
        <v>24</v>
      </c>
      <c r="S28" s="193">
        <f aca="true" t="shared" si="14" ref="S28:T31">K28+M28+O28+Q28</f>
        <v>4</v>
      </c>
      <c r="T28" s="190">
        <f t="shared" si="14"/>
        <v>93</v>
      </c>
      <c r="U28" s="35">
        <v>1</v>
      </c>
      <c r="V28" s="3">
        <v>30</v>
      </c>
      <c r="W28" s="27">
        <v>1</v>
      </c>
      <c r="X28" s="3">
        <v>19</v>
      </c>
      <c r="Y28" s="27">
        <v>2</v>
      </c>
      <c r="Z28" s="3">
        <v>41</v>
      </c>
      <c r="AA28" s="3">
        <v>1</v>
      </c>
      <c r="AB28" s="3">
        <v>19</v>
      </c>
      <c r="AC28" s="3">
        <v>2</v>
      </c>
      <c r="AD28" s="3">
        <v>47</v>
      </c>
      <c r="AE28" s="190">
        <f aca="true" t="shared" si="15" ref="AE28:AF31">U28+W28+Y28+AA28+AC28</f>
        <v>7</v>
      </c>
      <c r="AF28" s="190">
        <f t="shared" si="15"/>
        <v>156</v>
      </c>
      <c r="AG28" s="4"/>
      <c r="AH28" s="4"/>
      <c r="AI28" s="3"/>
      <c r="AJ28" s="3"/>
      <c r="AK28" s="3"/>
      <c r="AL28" s="3"/>
      <c r="AM28" s="3"/>
      <c r="AN28" s="3"/>
      <c r="AO28" s="299"/>
      <c r="AP28" s="299"/>
      <c r="AQ28" s="212">
        <f aca="true" t="shared" si="16" ref="AQ28:AR30">AO28+AG28+AE28+S28</f>
        <v>11</v>
      </c>
      <c r="AR28" s="212">
        <f t="shared" si="16"/>
        <v>249</v>
      </c>
      <c r="AT28" s="16"/>
      <c r="AU28" s="253">
        <f>AR28/AQ28</f>
        <v>22.636363636363637</v>
      </c>
      <c r="AV28" s="254">
        <f>(T28*0.75)+(AF28*1)+(AP28*1.22)</f>
        <v>225.75</v>
      </c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s="1" customFormat="1" ht="12.75">
      <c r="A29" s="3">
        <v>2</v>
      </c>
      <c r="B29" s="271" t="s">
        <v>117</v>
      </c>
      <c r="C29" s="315"/>
      <c r="D29" s="315"/>
      <c r="E29" s="65"/>
      <c r="F29" s="65"/>
      <c r="G29" s="65"/>
      <c r="H29" s="65"/>
      <c r="I29" s="65"/>
      <c r="J29" s="65"/>
      <c r="K29" s="28"/>
      <c r="M29" s="28"/>
      <c r="N29" s="3"/>
      <c r="O29" s="28"/>
      <c r="Q29" s="28"/>
      <c r="R29" s="16"/>
      <c r="S29" s="193">
        <f t="shared" si="14"/>
        <v>0</v>
      </c>
      <c r="T29" s="190">
        <f t="shared" si="14"/>
        <v>0</v>
      </c>
      <c r="U29" s="35">
        <v>3</v>
      </c>
      <c r="V29" s="3">
        <v>80</v>
      </c>
      <c r="W29" s="27">
        <v>2</v>
      </c>
      <c r="X29" s="3">
        <v>47</v>
      </c>
      <c r="Y29" s="27">
        <v>3</v>
      </c>
      <c r="Z29" s="3">
        <v>72</v>
      </c>
      <c r="AA29" s="3">
        <v>3</v>
      </c>
      <c r="AB29" s="3">
        <v>67</v>
      </c>
      <c r="AC29" s="3">
        <v>3</v>
      </c>
      <c r="AD29" s="3">
        <v>74</v>
      </c>
      <c r="AE29" s="190">
        <f t="shared" si="15"/>
        <v>14</v>
      </c>
      <c r="AF29" s="190">
        <f t="shared" si="15"/>
        <v>340</v>
      </c>
      <c r="AG29" s="4"/>
      <c r="AH29" s="4"/>
      <c r="AI29" s="3"/>
      <c r="AJ29" s="3"/>
      <c r="AK29" s="3"/>
      <c r="AL29" s="3"/>
      <c r="AM29" s="3"/>
      <c r="AN29" s="3"/>
      <c r="AO29" s="299"/>
      <c r="AP29" s="299"/>
      <c r="AQ29" s="212">
        <f t="shared" si="16"/>
        <v>14</v>
      </c>
      <c r="AR29" s="212">
        <f t="shared" si="16"/>
        <v>340</v>
      </c>
      <c r="AT29" s="16"/>
      <c r="AU29" s="253">
        <f>AR29/AQ29</f>
        <v>24.285714285714285</v>
      </c>
      <c r="AV29" s="254">
        <f>(T29*0.75)+(AF29*1)+(AP29*1.22)</f>
        <v>340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s="1" customFormat="1" ht="12.75">
      <c r="A30" s="3">
        <v>3</v>
      </c>
      <c r="B30" s="228" t="s">
        <v>144</v>
      </c>
      <c r="C30" s="228"/>
      <c r="D30" s="228"/>
      <c r="E30" s="65"/>
      <c r="F30" s="65"/>
      <c r="G30" s="65"/>
      <c r="H30" s="65"/>
      <c r="I30" s="65"/>
      <c r="J30" s="65"/>
      <c r="K30" s="27">
        <v>1</v>
      </c>
      <c r="L30" s="3">
        <v>15</v>
      </c>
      <c r="M30" s="27">
        <v>1</v>
      </c>
      <c r="N30" s="3">
        <v>26</v>
      </c>
      <c r="O30" s="27">
        <v>1</v>
      </c>
      <c r="P30" s="3">
        <v>29</v>
      </c>
      <c r="Q30" s="27">
        <v>1</v>
      </c>
      <c r="R30" s="20">
        <v>30</v>
      </c>
      <c r="S30" s="193">
        <f t="shared" si="14"/>
        <v>4</v>
      </c>
      <c r="T30" s="190">
        <f t="shared" si="14"/>
        <v>100</v>
      </c>
      <c r="U30" s="35">
        <v>1</v>
      </c>
      <c r="V30" s="3">
        <v>25</v>
      </c>
      <c r="W30" s="27">
        <v>1</v>
      </c>
      <c r="X30" s="3">
        <v>20</v>
      </c>
      <c r="Y30" s="27">
        <v>1</v>
      </c>
      <c r="Z30" s="3">
        <v>27</v>
      </c>
      <c r="AA30" s="3">
        <v>1</v>
      </c>
      <c r="AB30" s="3">
        <v>26</v>
      </c>
      <c r="AC30" s="3">
        <v>1</v>
      </c>
      <c r="AD30" s="3">
        <v>23</v>
      </c>
      <c r="AE30" s="190">
        <f t="shared" si="15"/>
        <v>5</v>
      </c>
      <c r="AF30" s="190">
        <f t="shared" si="15"/>
        <v>121</v>
      </c>
      <c r="AG30" s="4"/>
      <c r="AH30" s="4"/>
      <c r="AI30" s="3"/>
      <c r="AJ30" s="3"/>
      <c r="AK30" s="3"/>
      <c r="AL30" s="3"/>
      <c r="AM30" s="3"/>
      <c r="AN30" s="3"/>
      <c r="AO30" s="4"/>
      <c r="AP30" s="4"/>
      <c r="AQ30" s="212">
        <f t="shared" si="16"/>
        <v>9</v>
      </c>
      <c r="AR30" s="212">
        <f t="shared" si="16"/>
        <v>221</v>
      </c>
      <c r="AT30" s="16"/>
      <c r="AU30" s="253">
        <f>AR30/AQ30</f>
        <v>24.555555555555557</v>
      </c>
      <c r="AV30" s="254">
        <f t="shared" si="6"/>
        <v>196</v>
      </c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s="1" customFormat="1" ht="12.75">
      <c r="A31" s="3">
        <v>4</v>
      </c>
      <c r="B31" s="228" t="s">
        <v>145</v>
      </c>
      <c r="C31" s="228"/>
      <c r="D31" s="228"/>
      <c r="E31" s="65"/>
      <c r="F31" s="65"/>
      <c r="G31" s="65"/>
      <c r="H31" s="65"/>
      <c r="I31" s="65"/>
      <c r="J31" s="65"/>
      <c r="K31" s="27">
        <v>1</v>
      </c>
      <c r="L31" s="3">
        <v>26</v>
      </c>
      <c r="M31" s="27">
        <v>1</v>
      </c>
      <c r="N31" s="3">
        <v>24</v>
      </c>
      <c r="O31" s="27">
        <v>1</v>
      </c>
      <c r="P31" s="3">
        <v>23</v>
      </c>
      <c r="Q31" s="27">
        <v>1</v>
      </c>
      <c r="R31" s="3">
        <v>27</v>
      </c>
      <c r="S31" s="190">
        <f t="shared" si="14"/>
        <v>4</v>
      </c>
      <c r="T31" s="190">
        <f t="shared" si="14"/>
        <v>100</v>
      </c>
      <c r="U31" s="27">
        <v>1</v>
      </c>
      <c r="V31" s="3">
        <v>27</v>
      </c>
      <c r="W31" s="27">
        <v>1</v>
      </c>
      <c r="X31" s="3">
        <v>19</v>
      </c>
      <c r="Y31" s="27">
        <v>1</v>
      </c>
      <c r="Z31" s="3">
        <v>12</v>
      </c>
      <c r="AA31" s="3">
        <v>1</v>
      </c>
      <c r="AB31" s="3">
        <v>21</v>
      </c>
      <c r="AC31" s="3">
        <v>1</v>
      </c>
      <c r="AD31" s="3">
        <v>19</v>
      </c>
      <c r="AE31" s="190">
        <f t="shared" si="15"/>
        <v>5</v>
      </c>
      <c r="AF31" s="190">
        <f t="shared" si="15"/>
        <v>98</v>
      </c>
      <c r="AG31" s="4"/>
      <c r="AH31" s="4"/>
      <c r="AI31" s="3"/>
      <c r="AJ31" s="3"/>
      <c r="AK31" s="3"/>
      <c r="AL31" s="3"/>
      <c r="AM31" s="3"/>
      <c r="AN31" s="3"/>
      <c r="AO31" s="4"/>
      <c r="AP31" s="4"/>
      <c r="AQ31" s="212">
        <f>AE31+S31</f>
        <v>9</v>
      </c>
      <c r="AR31" s="212">
        <f>AF31+T31</f>
        <v>198</v>
      </c>
      <c r="AT31" s="16"/>
      <c r="AU31" s="253">
        <f t="shared" si="5"/>
        <v>22</v>
      </c>
      <c r="AV31" s="254">
        <f t="shared" si="6"/>
        <v>173</v>
      </c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s="1" customFormat="1" ht="12.75">
      <c r="A32" s="3">
        <v>5</v>
      </c>
      <c r="B32" s="228" t="s">
        <v>146</v>
      </c>
      <c r="C32" s="228"/>
      <c r="D32" s="228"/>
      <c r="E32" s="65"/>
      <c r="F32" s="65"/>
      <c r="G32" s="65"/>
      <c r="H32" s="65"/>
      <c r="I32" s="65"/>
      <c r="J32" s="65"/>
      <c r="K32" s="27">
        <v>1</v>
      </c>
      <c r="L32" s="3">
        <v>24</v>
      </c>
      <c r="M32" s="27">
        <v>1</v>
      </c>
      <c r="N32" s="3">
        <v>22</v>
      </c>
      <c r="O32" s="27">
        <v>1</v>
      </c>
      <c r="P32" s="3">
        <v>29</v>
      </c>
      <c r="Q32" s="27">
        <v>1</v>
      </c>
      <c r="R32" s="3">
        <v>28</v>
      </c>
      <c r="S32" s="190">
        <f aca="true" t="shared" si="17" ref="S32:T47">K32+M32+O32+Q32</f>
        <v>4</v>
      </c>
      <c r="T32" s="190">
        <f t="shared" si="17"/>
        <v>103</v>
      </c>
      <c r="U32" s="27">
        <v>1</v>
      </c>
      <c r="V32" s="3">
        <v>21</v>
      </c>
      <c r="W32" s="27">
        <v>1</v>
      </c>
      <c r="X32" s="3">
        <v>25</v>
      </c>
      <c r="Y32" s="27">
        <v>2</v>
      </c>
      <c r="Z32" s="3">
        <v>43</v>
      </c>
      <c r="AA32" s="3">
        <v>1</v>
      </c>
      <c r="AB32" s="3">
        <v>23</v>
      </c>
      <c r="AC32" s="3">
        <v>1</v>
      </c>
      <c r="AD32" s="3">
        <v>20</v>
      </c>
      <c r="AE32" s="190">
        <f aca="true" t="shared" si="18" ref="AE32:AF62">U32+W32+Y32+AA32+AC32</f>
        <v>6</v>
      </c>
      <c r="AF32" s="190">
        <f t="shared" si="18"/>
        <v>132</v>
      </c>
      <c r="AG32" s="14"/>
      <c r="AH32" s="14"/>
      <c r="AI32" s="3"/>
      <c r="AJ32" s="3"/>
      <c r="AK32" s="3"/>
      <c r="AL32" s="3"/>
      <c r="AM32" s="3"/>
      <c r="AN32" s="3"/>
      <c r="AO32" s="4"/>
      <c r="AP32" s="4"/>
      <c r="AQ32" s="212">
        <f aca="true" t="shared" si="19" ref="AQ32:AR62">AE32+S32</f>
        <v>10</v>
      </c>
      <c r="AR32" s="212">
        <f t="shared" si="19"/>
        <v>235</v>
      </c>
      <c r="AT32" s="16"/>
      <c r="AU32" s="253">
        <f t="shared" si="5"/>
        <v>23.5</v>
      </c>
      <c r="AV32" s="254">
        <f t="shared" si="6"/>
        <v>209.25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s="1" customFormat="1" ht="12.75">
      <c r="A33" s="3">
        <v>6</v>
      </c>
      <c r="B33" s="228" t="s">
        <v>147</v>
      </c>
      <c r="C33" s="228"/>
      <c r="D33" s="228"/>
      <c r="E33" s="65"/>
      <c r="F33" s="65"/>
      <c r="G33" s="65"/>
      <c r="H33" s="65"/>
      <c r="I33" s="65"/>
      <c r="J33" s="65"/>
      <c r="K33" s="27">
        <v>1</v>
      </c>
      <c r="L33" s="3">
        <v>21</v>
      </c>
      <c r="M33" s="27">
        <v>1</v>
      </c>
      <c r="N33" s="3">
        <v>20</v>
      </c>
      <c r="O33" s="27">
        <v>1</v>
      </c>
      <c r="P33" s="3">
        <v>15</v>
      </c>
      <c r="Q33" s="27">
        <v>1</v>
      </c>
      <c r="R33" s="3">
        <v>15</v>
      </c>
      <c r="S33" s="190">
        <f t="shared" si="17"/>
        <v>4</v>
      </c>
      <c r="T33" s="190">
        <f t="shared" si="17"/>
        <v>71</v>
      </c>
      <c r="U33" s="27">
        <v>1</v>
      </c>
      <c r="V33" s="3">
        <v>20</v>
      </c>
      <c r="W33" s="27">
        <v>1</v>
      </c>
      <c r="X33" s="3">
        <v>22</v>
      </c>
      <c r="Y33" s="27">
        <v>1</v>
      </c>
      <c r="Z33" s="3">
        <v>22</v>
      </c>
      <c r="AA33" s="3">
        <v>1</v>
      </c>
      <c r="AB33" s="3">
        <v>16</v>
      </c>
      <c r="AC33" s="3">
        <v>1</v>
      </c>
      <c r="AD33" s="3">
        <v>34</v>
      </c>
      <c r="AE33" s="190">
        <f t="shared" si="18"/>
        <v>5</v>
      </c>
      <c r="AF33" s="190">
        <f t="shared" si="18"/>
        <v>114</v>
      </c>
      <c r="AG33" s="14"/>
      <c r="AH33" s="14"/>
      <c r="AI33" s="3"/>
      <c r="AJ33" s="3"/>
      <c r="AK33" s="3"/>
      <c r="AL33" s="3"/>
      <c r="AM33" s="3"/>
      <c r="AN33" s="3"/>
      <c r="AO33" s="4"/>
      <c r="AP33" s="4"/>
      <c r="AQ33" s="212">
        <f t="shared" si="19"/>
        <v>9</v>
      </c>
      <c r="AR33" s="212">
        <f t="shared" si="19"/>
        <v>185</v>
      </c>
      <c r="AT33" s="16"/>
      <c r="AU33" s="253">
        <f t="shared" si="5"/>
        <v>20.555555555555557</v>
      </c>
      <c r="AV33" s="254">
        <f t="shared" si="6"/>
        <v>167.25</v>
      </c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s="1" customFormat="1" ht="12.75">
      <c r="A34" s="3">
        <v>7</v>
      </c>
      <c r="B34" s="228" t="s">
        <v>148</v>
      </c>
      <c r="C34" s="228"/>
      <c r="D34" s="228"/>
      <c r="E34" s="65"/>
      <c r="F34" s="65"/>
      <c r="G34" s="65"/>
      <c r="H34" s="65"/>
      <c r="I34" s="65"/>
      <c r="J34" s="65"/>
      <c r="K34" s="27">
        <v>2</v>
      </c>
      <c r="L34" s="3">
        <v>42</v>
      </c>
      <c r="M34" s="27">
        <v>1</v>
      </c>
      <c r="N34" s="3">
        <v>26</v>
      </c>
      <c r="O34" s="27">
        <v>1</v>
      </c>
      <c r="P34" s="3">
        <v>30</v>
      </c>
      <c r="Q34" s="27">
        <v>1</v>
      </c>
      <c r="R34" s="3">
        <v>26</v>
      </c>
      <c r="S34" s="190">
        <f t="shared" si="17"/>
        <v>5</v>
      </c>
      <c r="T34" s="190">
        <f t="shared" si="17"/>
        <v>124</v>
      </c>
      <c r="U34" s="27">
        <v>2</v>
      </c>
      <c r="V34" s="3">
        <v>35</v>
      </c>
      <c r="W34" s="27">
        <v>1</v>
      </c>
      <c r="X34" s="3">
        <v>26</v>
      </c>
      <c r="Y34" s="27">
        <v>1</v>
      </c>
      <c r="Z34" s="3">
        <v>24</v>
      </c>
      <c r="AA34" s="3">
        <v>1</v>
      </c>
      <c r="AB34" s="3">
        <v>20</v>
      </c>
      <c r="AC34" s="3">
        <v>1</v>
      </c>
      <c r="AD34" s="3">
        <v>32</v>
      </c>
      <c r="AE34" s="190">
        <f t="shared" si="18"/>
        <v>6</v>
      </c>
      <c r="AF34" s="190">
        <f t="shared" si="18"/>
        <v>137</v>
      </c>
      <c r="AG34" s="14"/>
      <c r="AH34" s="14"/>
      <c r="AI34" s="3"/>
      <c r="AJ34" s="3"/>
      <c r="AK34" s="3"/>
      <c r="AL34" s="3"/>
      <c r="AM34" s="3"/>
      <c r="AN34" s="3"/>
      <c r="AO34" s="4"/>
      <c r="AP34" s="4"/>
      <c r="AQ34" s="212">
        <f t="shared" si="19"/>
        <v>11</v>
      </c>
      <c r="AR34" s="212">
        <f t="shared" si="19"/>
        <v>261</v>
      </c>
      <c r="AT34" s="16"/>
      <c r="AU34" s="253">
        <f t="shared" si="5"/>
        <v>23.727272727272727</v>
      </c>
      <c r="AV34" s="254">
        <f t="shared" si="6"/>
        <v>230</v>
      </c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s="1" customFormat="1" ht="22.5">
      <c r="A35" s="3">
        <v>8</v>
      </c>
      <c r="B35" s="228" t="s">
        <v>118</v>
      </c>
      <c r="C35" s="228"/>
      <c r="D35" s="228"/>
      <c r="E35" s="65"/>
      <c r="F35" s="65"/>
      <c r="G35" s="65"/>
      <c r="H35" s="65"/>
      <c r="I35" s="65"/>
      <c r="J35" s="65"/>
      <c r="K35" s="27">
        <v>1</v>
      </c>
      <c r="L35" s="3">
        <v>27</v>
      </c>
      <c r="M35" s="27">
        <v>2</v>
      </c>
      <c r="N35" s="3">
        <v>40</v>
      </c>
      <c r="O35" s="27">
        <v>1</v>
      </c>
      <c r="P35" s="3">
        <v>21</v>
      </c>
      <c r="Q35" s="27">
        <v>1</v>
      </c>
      <c r="R35" s="3">
        <v>33</v>
      </c>
      <c r="S35" s="190">
        <f t="shared" si="17"/>
        <v>5</v>
      </c>
      <c r="T35" s="190">
        <f t="shared" si="17"/>
        <v>121</v>
      </c>
      <c r="U35" s="27">
        <v>1</v>
      </c>
      <c r="V35" s="3">
        <v>32</v>
      </c>
      <c r="W35" s="27">
        <v>2</v>
      </c>
      <c r="X35" s="3">
        <v>52</v>
      </c>
      <c r="Y35" s="27">
        <v>2</v>
      </c>
      <c r="Z35" s="3">
        <v>40</v>
      </c>
      <c r="AA35" s="3">
        <v>1</v>
      </c>
      <c r="AB35" s="3">
        <v>31</v>
      </c>
      <c r="AC35" s="3">
        <v>2</v>
      </c>
      <c r="AD35" s="3">
        <v>38</v>
      </c>
      <c r="AE35" s="190">
        <f t="shared" si="18"/>
        <v>8</v>
      </c>
      <c r="AF35" s="190">
        <f t="shared" si="18"/>
        <v>193</v>
      </c>
      <c r="AG35" s="14"/>
      <c r="AH35" s="14"/>
      <c r="AI35" s="3"/>
      <c r="AJ35" s="3"/>
      <c r="AK35" s="3"/>
      <c r="AL35" s="3"/>
      <c r="AM35" s="3"/>
      <c r="AN35" s="3"/>
      <c r="AO35" s="4"/>
      <c r="AP35" s="4"/>
      <c r="AQ35" s="212">
        <f t="shared" si="19"/>
        <v>13</v>
      </c>
      <c r="AR35" s="212">
        <f t="shared" si="19"/>
        <v>314</v>
      </c>
      <c r="AT35" s="16"/>
      <c r="AU35" s="253">
        <f t="shared" si="5"/>
        <v>24.153846153846153</v>
      </c>
      <c r="AV35" s="254">
        <f t="shared" si="6"/>
        <v>283.75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  <row r="36" spans="1:70" s="1" customFormat="1" ht="12.75">
      <c r="A36" s="3">
        <v>9</v>
      </c>
      <c r="B36" s="228" t="s">
        <v>119</v>
      </c>
      <c r="C36" s="228"/>
      <c r="D36" s="228"/>
      <c r="E36" s="65"/>
      <c r="F36" s="65"/>
      <c r="G36" s="65"/>
      <c r="H36" s="65"/>
      <c r="I36" s="65"/>
      <c r="J36" s="65"/>
      <c r="K36" s="27">
        <v>1</v>
      </c>
      <c r="L36" s="3">
        <v>21</v>
      </c>
      <c r="M36" s="27">
        <v>1</v>
      </c>
      <c r="N36" s="3">
        <v>18</v>
      </c>
      <c r="O36" s="27">
        <v>1</v>
      </c>
      <c r="P36" s="3">
        <v>18</v>
      </c>
      <c r="Q36" s="27">
        <v>1</v>
      </c>
      <c r="R36" s="3">
        <v>20</v>
      </c>
      <c r="S36" s="190">
        <f t="shared" si="17"/>
        <v>4</v>
      </c>
      <c r="T36" s="190">
        <f t="shared" si="17"/>
        <v>77</v>
      </c>
      <c r="U36" s="27">
        <v>1</v>
      </c>
      <c r="V36" s="3">
        <v>20</v>
      </c>
      <c r="W36" s="27">
        <v>1</v>
      </c>
      <c r="X36" s="3">
        <v>21</v>
      </c>
      <c r="Y36" s="27">
        <v>1</v>
      </c>
      <c r="Z36" s="3">
        <v>16</v>
      </c>
      <c r="AA36" s="3">
        <v>1</v>
      </c>
      <c r="AB36" s="3">
        <v>24</v>
      </c>
      <c r="AC36" s="3">
        <v>1</v>
      </c>
      <c r="AD36" s="3">
        <v>17</v>
      </c>
      <c r="AE36" s="190">
        <f t="shared" si="18"/>
        <v>5</v>
      </c>
      <c r="AF36" s="190">
        <f t="shared" si="18"/>
        <v>98</v>
      </c>
      <c r="AG36" s="14"/>
      <c r="AH36" s="14"/>
      <c r="AI36" s="3"/>
      <c r="AJ36" s="3"/>
      <c r="AK36" s="3"/>
      <c r="AL36" s="3"/>
      <c r="AM36" s="3"/>
      <c r="AN36" s="3"/>
      <c r="AO36" s="4"/>
      <c r="AP36" s="4"/>
      <c r="AQ36" s="212">
        <f t="shared" si="19"/>
        <v>9</v>
      </c>
      <c r="AR36" s="212">
        <f t="shared" si="19"/>
        <v>175</v>
      </c>
      <c r="AT36" s="16"/>
      <c r="AU36" s="253">
        <f t="shared" si="5"/>
        <v>19.444444444444443</v>
      </c>
      <c r="AV36" s="254">
        <f t="shared" si="6"/>
        <v>155.75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</row>
    <row r="37" spans="1:70" s="1" customFormat="1" ht="22.5">
      <c r="A37" s="3">
        <v>10</v>
      </c>
      <c r="B37" s="228" t="s">
        <v>120</v>
      </c>
      <c r="C37" s="228"/>
      <c r="D37" s="228"/>
      <c r="E37" s="65"/>
      <c r="F37" s="65"/>
      <c r="G37" s="65"/>
      <c r="H37" s="65"/>
      <c r="I37" s="65"/>
      <c r="J37" s="65"/>
      <c r="K37" s="27">
        <v>0</v>
      </c>
      <c r="L37" s="19">
        <v>0</v>
      </c>
      <c r="M37" s="27">
        <v>1</v>
      </c>
      <c r="N37" s="3">
        <v>19</v>
      </c>
      <c r="O37" s="27">
        <v>0</v>
      </c>
      <c r="P37" s="3">
        <v>0</v>
      </c>
      <c r="Q37" s="27">
        <v>1</v>
      </c>
      <c r="R37" s="3">
        <v>28</v>
      </c>
      <c r="S37" s="190">
        <f t="shared" si="17"/>
        <v>2</v>
      </c>
      <c r="T37" s="190">
        <f t="shared" si="17"/>
        <v>47</v>
      </c>
      <c r="U37" s="27">
        <v>1</v>
      </c>
      <c r="V37" s="3">
        <v>18</v>
      </c>
      <c r="W37" s="27">
        <v>1</v>
      </c>
      <c r="X37" s="3">
        <v>17</v>
      </c>
      <c r="Y37" s="27">
        <v>1</v>
      </c>
      <c r="Z37" s="3">
        <v>20</v>
      </c>
      <c r="AA37" s="3">
        <v>1</v>
      </c>
      <c r="AB37" s="3">
        <v>19</v>
      </c>
      <c r="AC37" s="3">
        <v>1</v>
      </c>
      <c r="AD37" s="3">
        <v>19</v>
      </c>
      <c r="AE37" s="190">
        <f t="shared" si="18"/>
        <v>5</v>
      </c>
      <c r="AF37" s="190">
        <f t="shared" si="18"/>
        <v>93</v>
      </c>
      <c r="AG37" s="14"/>
      <c r="AH37" s="14"/>
      <c r="AI37" s="3"/>
      <c r="AJ37" s="3"/>
      <c r="AK37" s="3"/>
      <c r="AL37" s="3"/>
      <c r="AM37" s="3"/>
      <c r="AN37" s="3"/>
      <c r="AO37" s="4"/>
      <c r="AP37" s="4"/>
      <c r="AQ37" s="212">
        <f t="shared" si="19"/>
        <v>7</v>
      </c>
      <c r="AR37" s="212">
        <f t="shared" si="19"/>
        <v>140</v>
      </c>
      <c r="AT37" s="16"/>
      <c r="AU37" s="253">
        <f t="shared" si="5"/>
        <v>20</v>
      </c>
      <c r="AV37" s="254">
        <f t="shared" si="6"/>
        <v>128.25</v>
      </c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</row>
    <row r="38" spans="1:70" s="1" customFormat="1" ht="12.75">
      <c r="A38" s="3">
        <v>11</v>
      </c>
      <c r="B38" s="228" t="s">
        <v>121</v>
      </c>
      <c r="C38" s="228"/>
      <c r="D38" s="228"/>
      <c r="E38" s="65"/>
      <c r="F38" s="65"/>
      <c r="G38" s="65"/>
      <c r="H38" s="65"/>
      <c r="I38" s="65"/>
      <c r="J38" s="65"/>
      <c r="K38" s="27">
        <v>0</v>
      </c>
      <c r="L38" s="3">
        <v>0</v>
      </c>
      <c r="M38" s="27">
        <v>1</v>
      </c>
      <c r="N38" s="3">
        <v>25</v>
      </c>
      <c r="O38" s="27">
        <v>0</v>
      </c>
      <c r="P38" s="3">
        <v>0</v>
      </c>
      <c r="Q38" s="27">
        <v>1</v>
      </c>
      <c r="R38" s="3">
        <v>19</v>
      </c>
      <c r="S38" s="190">
        <f t="shared" si="17"/>
        <v>2</v>
      </c>
      <c r="T38" s="190">
        <f t="shared" si="17"/>
        <v>44</v>
      </c>
      <c r="U38" s="27">
        <v>0</v>
      </c>
      <c r="V38" s="3">
        <v>0</v>
      </c>
      <c r="W38" s="27">
        <v>1</v>
      </c>
      <c r="X38" s="3">
        <v>12</v>
      </c>
      <c r="Y38" s="27">
        <v>1</v>
      </c>
      <c r="Z38" s="3">
        <v>9</v>
      </c>
      <c r="AA38" s="3">
        <v>1</v>
      </c>
      <c r="AB38" s="3">
        <v>15</v>
      </c>
      <c r="AC38" s="3">
        <v>1</v>
      </c>
      <c r="AD38" s="3">
        <v>12</v>
      </c>
      <c r="AE38" s="190">
        <f t="shared" si="18"/>
        <v>4</v>
      </c>
      <c r="AF38" s="190">
        <f t="shared" si="18"/>
        <v>48</v>
      </c>
      <c r="AG38" s="14"/>
      <c r="AH38" s="14"/>
      <c r="AI38" s="3"/>
      <c r="AJ38" s="3"/>
      <c r="AK38" s="3"/>
      <c r="AL38" s="3"/>
      <c r="AM38" s="3"/>
      <c r="AN38" s="3"/>
      <c r="AO38" s="4"/>
      <c r="AP38" s="4"/>
      <c r="AQ38" s="212">
        <f t="shared" si="19"/>
        <v>6</v>
      </c>
      <c r="AR38" s="212">
        <f t="shared" si="19"/>
        <v>92</v>
      </c>
      <c r="AT38" s="16"/>
      <c r="AU38" s="253">
        <f t="shared" si="5"/>
        <v>15.333333333333334</v>
      </c>
      <c r="AV38" s="254">
        <f t="shared" si="6"/>
        <v>81</v>
      </c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</row>
    <row r="39" spans="1:70" s="1" customFormat="1" ht="12.75">
      <c r="A39" s="3">
        <v>12</v>
      </c>
      <c r="B39" s="228" t="s">
        <v>122</v>
      </c>
      <c r="C39" s="228"/>
      <c r="D39" s="228"/>
      <c r="E39" s="65"/>
      <c r="F39" s="65"/>
      <c r="G39" s="65"/>
      <c r="H39" s="65"/>
      <c r="I39" s="65"/>
      <c r="J39" s="65"/>
      <c r="K39" s="27">
        <v>1</v>
      </c>
      <c r="L39" s="3">
        <v>11</v>
      </c>
      <c r="M39" s="27">
        <v>1</v>
      </c>
      <c r="N39" s="3">
        <v>17</v>
      </c>
      <c r="O39" s="27">
        <v>1</v>
      </c>
      <c r="P39" s="3">
        <v>23</v>
      </c>
      <c r="Q39" s="27">
        <v>1</v>
      </c>
      <c r="R39" s="3">
        <v>20</v>
      </c>
      <c r="S39" s="190">
        <f t="shared" si="17"/>
        <v>4</v>
      </c>
      <c r="T39" s="190">
        <f t="shared" si="17"/>
        <v>71</v>
      </c>
      <c r="U39" s="27">
        <v>1</v>
      </c>
      <c r="V39" s="3">
        <v>19</v>
      </c>
      <c r="W39" s="27">
        <v>1</v>
      </c>
      <c r="X39" s="3">
        <v>18</v>
      </c>
      <c r="Y39" s="27">
        <v>1</v>
      </c>
      <c r="Z39" s="3">
        <v>20</v>
      </c>
      <c r="AA39" s="3">
        <v>1</v>
      </c>
      <c r="AB39" s="3">
        <v>15</v>
      </c>
      <c r="AC39" s="3">
        <v>1</v>
      </c>
      <c r="AD39" s="3">
        <v>20</v>
      </c>
      <c r="AE39" s="190">
        <f t="shared" si="18"/>
        <v>5</v>
      </c>
      <c r="AF39" s="190">
        <f t="shared" si="18"/>
        <v>92</v>
      </c>
      <c r="AG39" s="14"/>
      <c r="AH39" s="14"/>
      <c r="AI39" s="3"/>
      <c r="AJ39" s="3"/>
      <c r="AK39" s="3"/>
      <c r="AL39" s="3"/>
      <c r="AM39" s="3"/>
      <c r="AN39" s="3"/>
      <c r="AO39" s="4"/>
      <c r="AP39" s="4"/>
      <c r="AQ39" s="212">
        <f t="shared" si="19"/>
        <v>9</v>
      </c>
      <c r="AR39" s="212">
        <f t="shared" si="19"/>
        <v>163</v>
      </c>
      <c r="AT39" s="16"/>
      <c r="AU39" s="253">
        <f t="shared" si="5"/>
        <v>18.11111111111111</v>
      </c>
      <c r="AV39" s="254">
        <f t="shared" si="6"/>
        <v>145.25</v>
      </c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</row>
    <row r="40" spans="1:70" s="1" customFormat="1" ht="12.75">
      <c r="A40" s="3">
        <v>13</v>
      </c>
      <c r="B40" s="237" t="s">
        <v>123</v>
      </c>
      <c r="C40" s="237"/>
      <c r="D40" s="237"/>
      <c r="E40" s="65"/>
      <c r="F40" s="65"/>
      <c r="G40" s="65"/>
      <c r="H40" s="65"/>
      <c r="I40" s="65"/>
      <c r="J40" s="65"/>
      <c r="K40" s="30">
        <v>1</v>
      </c>
      <c r="L40" s="13">
        <v>19</v>
      </c>
      <c r="M40" s="30">
        <v>1</v>
      </c>
      <c r="N40" s="13">
        <v>22</v>
      </c>
      <c r="O40" s="30">
        <v>0</v>
      </c>
      <c r="P40" s="13">
        <v>0</v>
      </c>
      <c r="Q40" s="30">
        <v>1</v>
      </c>
      <c r="R40" s="13">
        <v>21</v>
      </c>
      <c r="S40" s="190">
        <f t="shared" si="17"/>
        <v>3</v>
      </c>
      <c r="T40" s="190">
        <f>L40+N40+P40+R40</f>
        <v>62</v>
      </c>
      <c r="U40" s="30">
        <v>1</v>
      </c>
      <c r="V40" s="13">
        <v>22</v>
      </c>
      <c r="W40" s="30">
        <v>1</v>
      </c>
      <c r="X40" s="13">
        <v>20</v>
      </c>
      <c r="Y40" s="30">
        <v>1</v>
      </c>
      <c r="Z40" s="13">
        <v>21</v>
      </c>
      <c r="AA40" s="13">
        <v>1</v>
      </c>
      <c r="AB40" s="13">
        <v>20</v>
      </c>
      <c r="AC40" s="13">
        <v>1</v>
      </c>
      <c r="AD40" s="13">
        <v>18</v>
      </c>
      <c r="AE40" s="190">
        <f t="shared" si="18"/>
        <v>5</v>
      </c>
      <c r="AF40" s="190">
        <f t="shared" si="18"/>
        <v>101</v>
      </c>
      <c r="AG40" s="4"/>
      <c r="AH40" s="4"/>
      <c r="AI40" s="3"/>
      <c r="AJ40" s="3"/>
      <c r="AK40" s="3"/>
      <c r="AL40" s="3"/>
      <c r="AM40" s="3"/>
      <c r="AN40" s="3"/>
      <c r="AO40" s="4"/>
      <c r="AP40" s="4"/>
      <c r="AQ40" s="212">
        <f t="shared" si="19"/>
        <v>8</v>
      </c>
      <c r="AR40" s="212">
        <f t="shared" si="19"/>
        <v>163</v>
      </c>
      <c r="AT40" s="16"/>
      <c r="AU40" s="253">
        <f>AR40/AQ40</f>
        <v>20.375</v>
      </c>
      <c r="AV40" s="254">
        <f t="shared" si="6"/>
        <v>147.5</v>
      </c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</row>
    <row r="41" spans="1:70" s="1" customFormat="1" ht="12.75">
      <c r="A41" s="3">
        <v>14</v>
      </c>
      <c r="B41" s="228" t="s">
        <v>124</v>
      </c>
      <c r="C41" s="228"/>
      <c r="D41" s="228"/>
      <c r="E41" s="65"/>
      <c r="F41" s="65"/>
      <c r="G41" s="65"/>
      <c r="H41" s="65"/>
      <c r="I41" s="65"/>
      <c r="J41" s="65"/>
      <c r="K41" s="27">
        <v>1</v>
      </c>
      <c r="L41" s="3">
        <v>20</v>
      </c>
      <c r="M41" s="27">
        <v>1</v>
      </c>
      <c r="N41" s="3">
        <v>21</v>
      </c>
      <c r="O41" s="27">
        <v>1</v>
      </c>
      <c r="P41" s="3">
        <v>22</v>
      </c>
      <c r="Q41" s="27">
        <v>1</v>
      </c>
      <c r="R41" s="3">
        <v>20</v>
      </c>
      <c r="S41" s="190">
        <f t="shared" si="17"/>
        <v>4</v>
      </c>
      <c r="T41" s="190">
        <f>L41+N41+P41+R41</f>
        <v>83</v>
      </c>
      <c r="U41" s="27">
        <v>1</v>
      </c>
      <c r="V41" s="3">
        <v>21</v>
      </c>
      <c r="W41" s="27">
        <v>1</v>
      </c>
      <c r="X41" s="3">
        <v>14</v>
      </c>
      <c r="Y41" s="27">
        <v>1</v>
      </c>
      <c r="Z41" s="3">
        <v>20</v>
      </c>
      <c r="AA41" s="3">
        <v>1</v>
      </c>
      <c r="AB41" s="3">
        <v>31</v>
      </c>
      <c r="AC41" s="3">
        <v>1</v>
      </c>
      <c r="AD41" s="3">
        <v>18</v>
      </c>
      <c r="AE41" s="190">
        <f t="shared" si="18"/>
        <v>5</v>
      </c>
      <c r="AF41" s="190">
        <f t="shared" si="18"/>
        <v>104</v>
      </c>
      <c r="AG41" s="4"/>
      <c r="AH41" s="4"/>
      <c r="AI41" s="3"/>
      <c r="AJ41" s="3"/>
      <c r="AK41" s="3"/>
      <c r="AL41" s="3"/>
      <c r="AM41" s="3"/>
      <c r="AN41" s="3"/>
      <c r="AO41" s="4"/>
      <c r="AP41" s="4"/>
      <c r="AQ41" s="212">
        <f t="shared" si="19"/>
        <v>9</v>
      </c>
      <c r="AR41" s="212">
        <f t="shared" si="19"/>
        <v>187</v>
      </c>
      <c r="AT41" s="16"/>
      <c r="AU41" s="253">
        <f>AR41/AQ41</f>
        <v>20.77777777777778</v>
      </c>
      <c r="AV41" s="254">
        <f t="shared" si="6"/>
        <v>166.25</v>
      </c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</row>
    <row r="42" spans="1:70" s="1" customFormat="1" ht="12.75">
      <c r="A42" s="3">
        <v>15</v>
      </c>
      <c r="B42" s="228" t="s">
        <v>125</v>
      </c>
      <c r="C42" s="228"/>
      <c r="D42" s="228"/>
      <c r="E42" s="65"/>
      <c r="F42" s="65"/>
      <c r="G42" s="65"/>
      <c r="H42" s="65"/>
      <c r="I42" s="65"/>
      <c r="J42" s="65"/>
      <c r="K42" s="27">
        <v>1</v>
      </c>
      <c r="L42" s="3">
        <v>19</v>
      </c>
      <c r="M42" s="27">
        <v>1</v>
      </c>
      <c r="N42" s="3">
        <v>21</v>
      </c>
      <c r="O42" s="27">
        <v>1</v>
      </c>
      <c r="P42" s="3">
        <v>25</v>
      </c>
      <c r="Q42" s="27">
        <v>1</v>
      </c>
      <c r="R42" s="3">
        <v>19</v>
      </c>
      <c r="S42" s="190">
        <f t="shared" si="17"/>
        <v>4</v>
      </c>
      <c r="T42" s="190">
        <f>L42+N42+P42+R42</f>
        <v>84</v>
      </c>
      <c r="U42" s="27">
        <v>1</v>
      </c>
      <c r="V42" s="3">
        <v>21</v>
      </c>
      <c r="W42" s="27">
        <v>1</v>
      </c>
      <c r="X42" s="3">
        <v>18</v>
      </c>
      <c r="Y42" s="27">
        <v>1</v>
      </c>
      <c r="Z42" s="3">
        <v>18</v>
      </c>
      <c r="AA42" s="3">
        <v>1</v>
      </c>
      <c r="AB42" s="3">
        <v>21</v>
      </c>
      <c r="AC42" s="3">
        <v>1</v>
      </c>
      <c r="AD42" s="3">
        <v>23</v>
      </c>
      <c r="AE42" s="190">
        <f t="shared" si="18"/>
        <v>5</v>
      </c>
      <c r="AF42" s="190">
        <f t="shared" si="18"/>
        <v>101</v>
      </c>
      <c r="AG42" s="4"/>
      <c r="AH42" s="4"/>
      <c r="AI42" s="3"/>
      <c r="AJ42" s="3"/>
      <c r="AK42" s="3"/>
      <c r="AL42" s="3"/>
      <c r="AM42" s="3"/>
      <c r="AN42" s="3"/>
      <c r="AO42" s="4"/>
      <c r="AP42" s="4"/>
      <c r="AQ42" s="212">
        <f t="shared" si="19"/>
        <v>9</v>
      </c>
      <c r="AR42" s="212">
        <f t="shared" si="19"/>
        <v>185</v>
      </c>
      <c r="AT42" s="16"/>
      <c r="AU42" s="253">
        <f>AR42/AQ42</f>
        <v>20.555555555555557</v>
      </c>
      <c r="AV42" s="254">
        <f t="shared" si="6"/>
        <v>164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</row>
    <row r="43" spans="1:70" s="1" customFormat="1" ht="12.75">
      <c r="A43" s="3">
        <v>16</v>
      </c>
      <c r="B43" s="228" t="s">
        <v>126</v>
      </c>
      <c r="C43" s="228"/>
      <c r="D43" s="228"/>
      <c r="E43" s="65"/>
      <c r="F43" s="65"/>
      <c r="G43" s="65"/>
      <c r="H43" s="65"/>
      <c r="I43" s="65"/>
      <c r="J43" s="65"/>
      <c r="K43" s="27">
        <v>0</v>
      </c>
      <c r="L43" s="3">
        <v>0</v>
      </c>
      <c r="M43" s="27">
        <v>1</v>
      </c>
      <c r="N43" s="3">
        <v>18</v>
      </c>
      <c r="O43" s="27">
        <v>1</v>
      </c>
      <c r="P43" s="3">
        <v>18</v>
      </c>
      <c r="Q43" s="27">
        <v>1</v>
      </c>
      <c r="R43" s="3">
        <v>22</v>
      </c>
      <c r="S43" s="190">
        <f t="shared" si="17"/>
        <v>3</v>
      </c>
      <c r="T43" s="190">
        <f t="shared" si="17"/>
        <v>58</v>
      </c>
      <c r="U43" s="27">
        <v>1</v>
      </c>
      <c r="V43" s="3">
        <v>21</v>
      </c>
      <c r="W43" s="27">
        <v>1</v>
      </c>
      <c r="X43" s="3">
        <v>22</v>
      </c>
      <c r="Y43" s="27">
        <v>1</v>
      </c>
      <c r="Z43" s="3">
        <v>17</v>
      </c>
      <c r="AA43" s="3">
        <v>1</v>
      </c>
      <c r="AB43" s="3">
        <v>23</v>
      </c>
      <c r="AC43" s="3">
        <v>1</v>
      </c>
      <c r="AD43" s="3">
        <v>18</v>
      </c>
      <c r="AE43" s="190">
        <f t="shared" si="18"/>
        <v>5</v>
      </c>
      <c r="AF43" s="190">
        <f t="shared" si="18"/>
        <v>101</v>
      </c>
      <c r="AG43" s="4"/>
      <c r="AH43" s="4"/>
      <c r="AI43" s="3"/>
      <c r="AJ43" s="3"/>
      <c r="AK43" s="3"/>
      <c r="AL43" s="3"/>
      <c r="AM43" s="3"/>
      <c r="AN43" s="3"/>
      <c r="AO43" s="4"/>
      <c r="AP43" s="4"/>
      <c r="AQ43" s="212">
        <f t="shared" si="19"/>
        <v>8</v>
      </c>
      <c r="AR43" s="212">
        <f t="shared" si="19"/>
        <v>159</v>
      </c>
      <c r="AT43" s="16"/>
      <c r="AU43" s="253">
        <f t="shared" si="5"/>
        <v>19.875</v>
      </c>
      <c r="AV43" s="254">
        <f t="shared" si="6"/>
        <v>144.5</v>
      </c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</row>
    <row r="44" spans="1:70" s="1" customFormat="1" ht="13.5" thickBot="1">
      <c r="A44" s="11">
        <v>17</v>
      </c>
      <c r="B44" s="283" t="s">
        <v>127</v>
      </c>
      <c r="C44" s="283"/>
      <c r="D44" s="283"/>
      <c r="E44" s="67"/>
      <c r="F44" s="67"/>
      <c r="G44" s="70"/>
      <c r="H44" s="70"/>
      <c r="I44" s="70"/>
      <c r="J44" s="70"/>
      <c r="K44" s="29">
        <v>1</v>
      </c>
      <c r="L44" s="11">
        <v>23</v>
      </c>
      <c r="M44" s="29">
        <v>1</v>
      </c>
      <c r="N44" s="11">
        <v>31</v>
      </c>
      <c r="O44" s="29">
        <v>1</v>
      </c>
      <c r="P44" s="11">
        <v>29</v>
      </c>
      <c r="Q44" s="29">
        <v>1</v>
      </c>
      <c r="R44" s="11">
        <v>25</v>
      </c>
      <c r="S44" s="195">
        <f t="shared" si="17"/>
        <v>4</v>
      </c>
      <c r="T44" s="195">
        <f t="shared" si="17"/>
        <v>108</v>
      </c>
      <c r="U44" s="29">
        <v>2</v>
      </c>
      <c r="V44" s="11">
        <v>40</v>
      </c>
      <c r="W44" s="29">
        <v>1</v>
      </c>
      <c r="X44" s="11">
        <v>20</v>
      </c>
      <c r="Y44" s="29">
        <v>2</v>
      </c>
      <c r="Z44" s="11">
        <v>40</v>
      </c>
      <c r="AA44" s="11">
        <v>1</v>
      </c>
      <c r="AB44" s="11">
        <v>18</v>
      </c>
      <c r="AC44" s="11">
        <v>1</v>
      </c>
      <c r="AD44" s="11">
        <v>31</v>
      </c>
      <c r="AE44" s="195">
        <f t="shared" si="18"/>
        <v>7</v>
      </c>
      <c r="AF44" s="195">
        <f t="shared" si="18"/>
        <v>149</v>
      </c>
      <c r="AG44" s="15"/>
      <c r="AH44" s="15"/>
      <c r="AI44" s="11"/>
      <c r="AJ44" s="11"/>
      <c r="AK44" s="11"/>
      <c r="AL44" s="11"/>
      <c r="AM44" s="11"/>
      <c r="AN44" s="11"/>
      <c r="AO44" s="12"/>
      <c r="AP44" s="12"/>
      <c r="AQ44" s="215">
        <f t="shared" si="19"/>
        <v>11</v>
      </c>
      <c r="AR44" s="215">
        <f t="shared" si="19"/>
        <v>257</v>
      </c>
      <c r="AS44" s="54"/>
      <c r="AT44" s="87"/>
      <c r="AU44" s="255">
        <f t="shared" si="5"/>
        <v>23.363636363636363</v>
      </c>
      <c r="AV44" s="256">
        <f t="shared" si="6"/>
        <v>230</v>
      </c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</row>
    <row r="45" spans="1:70" s="1" customFormat="1" ht="12.75">
      <c r="A45" s="173">
        <v>18</v>
      </c>
      <c r="B45" s="289" t="s">
        <v>128</v>
      </c>
      <c r="C45" s="289"/>
      <c r="D45" s="289"/>
      <c r="E45" s="175"/>
      <c r="F45" s="175"/>
      <c r="G45" s="175"/>
      <c r="H45" s="175"/>
      <c r="I45" s="175"/>
      <c r="J45" s="176"/>
      <c r="K45" s="176">
        <f aca="true" t="shared" si="20" ref="K45:R45">K46+K47</f>
        <v>1</v>
      </c>
      <c r="L45" s="176">
        <f t="shared" si="20"/>
        <v>29</v>
      </c>
      <c r="M45" s="176">
        <f t="shared" si="20"/>
        <v>0</v>
      </c>
      <c r="N45" s="176">
        <f t="shared" si="20"/>
        <v>0</v>
      </c>
      <c r="O45" s="176">
        <f t="shared" si="20"/>
        <v>1</v>
      </c>
      <c r="P45" s="176">
        <f t="shared" si="20"/>
        <v>19</v>
      </c>
      <c r="Q45" s="176">
        <f t="shared" si="20"/>
        <v>1</v>
      </c>
      <c r="R45" s="176">
        <f t="shared" si="20"/>
        <v>21</v>
      </c>
      <c r="S45" s="177">
        <f>K45+M45+O45+Q45</f>
        <v>3</v>
      </c>
      <c r="T45" s="178">
        <f t="shared" si="17"/>
        <v>69</v>
      </c>
      <c r="U45" s="179">
        <f aca="true" t="shared" si="21" ref="U45:AD45">SUM(U46:U47)</f>
        <v>1</v>
      </c>
      <c r="V45" s="179">
        <f t="shared" si="21"/>
        <v>8</v>
      </c>
      <c r="W45" s="179">
        <f t="shared" si="21"/>
        <v>1</v>
      </c>
      <c r="X45" s="179">
        <f t="shared" si="21"/>
        <v>17</v>
      </c>
      <c r="Y45" s="179">
        <f t="shared" si="21"/>
        <v>1</v>
      </c>
      <c r="Z45" s="179">
        <f t="shared" si="21"/>
        <v>8</v>
      </c>
      <c r="AA45" s="179">
        <f t="shared" si="21"/>
        <v>1</v>
      </c>
      <c r="AB45" s="179">
        <f t="shared" si="21"/>
        <v>21</v>
      </c>
      <c r="AC45" s="179">
        <f t="shared" si="21"/>
        <v>1</v>
      </c>
      <c r="AD45" s="179">
        <f t="shared" si="21"/>
        <v>12</v>
      </c>
      <c r="AE45" s="178">
        <f t="shared" si="18"/>
        <v>5</v>
      </c>
      <c r="AF45" s="178">
        <f t="shared" si="18"/>
        <v>66</v>
      </c>
      <c r="AG45" s="178"/>
      <c r="AH45" s="178"/>
      <c r="AI45" s="176">
        <f aca="true" t="shared" si="22" ref="AI45:AN45">AI46+AI47</f>
        <v>0</v>
      </c>
      <c r="AJ45" s="176">
        <f t="shared" si="22"/>
        <v>0</v>
      </c>
      <c r="AK45" s="176">
        <f t="shared" si="22"/>
        <v>0</v>
      </c>
      <c r="AL45" s="176">
        <f t="shared" si="22"/>
        <v>0</v>
      </c>
      <c r="AM45" s="176">
        <f t="shared" si="22"/>
        <v>0</v>
      </c>
      <c r="AN45" s="176">
        <f t="shared" si="22"/>
        <v>0</v>
      </c>
      <c r="AO45" s="178">
        <f>AI45+AK45+AM45</f>
        <v>0</v>
      </c>
      <c r="AP45" s="178">
        <f>AN45+AL45+AJ45</f>
        <v>0</v>
      </c>
      <c r="AQ45" s="216">
        <f>AO45+AG45+AE45+S45</f>
        <v>8</v>
      </c>
      <c r="AR45" s="216">
        <f>AP45+AH45+AF45+T45</f>
        <v>135</v>
      </c>
      <c r="AS45" s="181"/>
      <c r="AT45" s="182"/>
      <c r="AU45" s="257">
        <f>AR45/AQ45</f>
        <v>16.875</v>
      </c>
      <c r="AV45" s="258">
        <f>(T45*0.75)+(AF45*1)+(AP45*1.22)</f>
        <v>117.75</v>
      </c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</row>
    <row r="46" spans="1:70" s="1" customFormat="1" ht="12.75">
      <c r="A46" s="290"/>
      <c r="B46" s="235" t="s">
        <v>70</v>
      </c>
      <c r="C46" s="235"/>
      <c r="D46" s="235"/>
      <c r="E46" s="127"/>
      <c r="F46" s="127"/>
      <c r="G46" s="136"/>
      <c r="H46" s="136"/>
      <c r="I46" s="136"/>
      <c r="J46" s="136"/>
      <c r="K46" s="150"/>
      <c r="L46" s="150"/>
      <c r="M46" s="150">
        <v>0</v>
      </c>
      <c r="N46" s="150">
        <v>0</v>
      </c>
      <c r="O46" s="150">
        <v>1</v>
      </c>
      <c r="P46" s="150">
        <v>19</v>
      </c>
      <c r="Q46" s="150"/>
      <c r="R46" s="150"/>
      <c r="S46" s="197">
        <f t="shared" si="17"/>
        <v>1</v>
      </c>
      <c r="T46" s="197">
        <f t="shared" si="17"/>
        <v>19</v>
      </c>
      <c r="U46" s="150">
        <v>1</v>
      </c>
      <c r="V46" s="150">
        <v>8</v>
      </c>
      <c r="W46" s="150"/>
      <c r="X46" s="150"/>
      <c r="Y46" s="150">
        <v>1</v>
      </c>
      <c r="Z46" s="150">
        <v>8</v>
      </c>
      <c r="AA46" s="150"/>
      <c r="AB46" s="150"/>
      <c r="AC46" s="150">
        <v>1</v>
      </c>
      <c r="AD46" s="150">
        <v>12</v>
      </c>
      <c r="AE46" s="197">
        <f t="shared" si="18"/>
        <v>3</v>
      </c>
      <c r="AF46" s="197">
        <f t="shared" si="18"/>
        <v>28</v>
      </c>
      <c r="AG46" s="189"/>
      <c r="AH46" s="189"/>
      <c r="AI46" s="150"/>
      <c r="AJ46" s="150"/>
      <c r="AK46" s="150"/>
      <c r="AL46" s="150"/>
      <c r="AM46" s="150"/>
      <c r="AN46" s="150"/>
      <c r="AO46" s="153"/>
      <c r="AP46" s="153"/>
      <c r="AQ46" s="217">
        <f t="shared" si="19"/>
        <v>4</v>
      </c>
      <c r="AR46" s="217">
        <f t="shared" si="19"/>
        <v>47</v>
      </c>
      <c r="AS46" s="150"/>
      <c r="AT46" s="154"/>
      <c r="AU46" s="259">
        <f t="shared" si="5"/>
        <v>11.75</v>
      </c>
      <c r="AV46" s="260">
        <f t="shared" si="6"/>
        <v>42.25</v>
      </c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</row>
    <row r="47" spans="1:70" s="1" customFormat="1" ht="13.5" thickBot="1">
      <c r="A47" s="291"/>
      <c r="B47" s="292" t="s">
        <v>71</v>
      </c>
      <c r="C47" s="292"/>
      <c r="D47" s="292"/>
      <c r="E47" s="293"/>
      <c r="F47" s="293"/>
      <c r="G47" s="294"/>
      <c r="H47" s="294"/>
      <c r="I47" s="294"/>
      <c r="J47" s="294"/>
      <c r="K47" s="166">
        <v>1</v>
      </c>
      <c r="L47" s="166">
        <v>29</v>
      </c>
      <c r="M47" s="166"/>
      <c r="N47" s="166"/>
      <c r="O47" s="166"/>
      <c r="P47" s="166"/>
      <c r="Q47" s="166">
        <v>1</v>
      </c>
      <c r="R47" s="166">
        <v>21</v>
      </c>
      <c r="S47" s="199">
        <f t="shared" si="17"/>
        <v>2</v>
      </c>
      <c r="T47" s="199">
        <f t="shared" si="17"/>
        <v>50</v>
      </c>
      <c r="U47" s="166"/>
      <c r="V47" s="166"/>
      <c r="W47" s="166">
        <v>1</v>
      </c>
      <c r="X47" s="166">
        <v>17</v>
      </c>
      <c r="Y47" s="166"/>
      <c r="Z47" s="166"/>
      <c r="AA47" s="166">
        <v>1</v>
      </c>
      <c r="AB47" s="166">
        <v>21</v>
      </c>
      <c r="AC47" s="166"/>
      <c r="AD47" s="166"/>
      <c r="AE47" s="199">
        <f t="shared" si="18"/>
        <v>2</v>
      </c>
      <c r="AF47" s="199">
        <f t="shared" si="18"/>
        <v>38</v>
      </c>
      <c r="AG47" s="295"/>
      <c r="AH47" s="295"/>
      <c r="AI47" s="166"/>
      <c r="AJ47" s="166"/>
      <c r="AK47" s="166"/>
      <c r="AL47" s="166"/>
      <c r="AM47" s="166"/>
      <c r="AN47" s="166"/>
      <c r="AO47" s="167"/>
      <c r="AP47" s="167"/>
      <c r="AQ47" s="218">
        <f t="shared" si="19"/>
        <v>4</v>
      </c>
      <c r="AR47" s="218">
        <f t="shared" si="19"/>
        <v>88</v>
      </c>
      <c r="AS47" s="166"/>
      <c r="AT47" s="168"/>
      <c r="AU47" s="261">
        <f t="shared" si="5"/>
        <v>22</v>
      </c>
      <c r="AV47" s="262">
        <f t="shared" si="6"/>
        <v>75.5</v>
      </c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</row>
    <row r="48" spans="1:70" s="1" customFormat="1" ht="12" customHeight="1">
      <c r="A48" s="75">
        <v>19</v>
      </c>
      <c r="B48" s="284" t="s">
        <v>129</v>
      </c>
      <c r="C48" s="284"/>
      <c r="D48" s="284"/>
      <c r="E48" s="76"/>
      <c r="F48" s="76"/>
      <c r="G48" s="76"/>
      <c r="H48" s="76"/>
      <c r="I48" s="76"/>
      <c r="J48" s="76"/>
      <c r="K48" s="77">
        <v>2</v>
      </c>
      <c r="L48" s="75">
        <v>51</v>
      </c>
      <c r="M48" s="77">
        <v>1</v>
      </c>
      <c r="N48" s="75">
        <v>28</v>
      </c>
      <c r="O48" s="77">
        <v>1</v>
      </c>
      <c r="P48" s="75">
        <v>30</v>
      </c>
      <c r="Q48" s="77">
        <v>1</v>
      </c>
      <c r="R48" s="285">
        <v>26</v>
      </c>
      <c r="S48" s="201">
        <f aca="true" t="shared" si="23" ref="S48:T62">K48+M48+O48+Q48</f>
        <v>5</v>
      </c>
      <c r="T48" s="201">
        <f t="shared" si="23"/>
        <v>135</v>
      </c>
      <c r="U48" s="286">
        <v>1</v>
      </c>
      <c r="V48" s="75">
        <v>29</v>
      </c>
      <c r="W48" s="77">
        <v>1</v>
      </c>
      <c r="X48" s="75">
        <v>31</v>
      </c>
      <c r="Y48" s="77">
        <v>1</v>
      </c>
      <c r="Z48" s="75">
        <v>25</v>
      </c>
      <c r="AA48" s="75">
        <v>2</v>
      </c>
      <c r="AB48" s="75">
        <v>36</v>
      </c>
      <c r="AC48" s="75">
        <v>2</v>
      </c>
      <c r="AD48" s="75">
        <v>35</v>
      </c>
      <c r="AE48" s="201">
        <f t="shared" si="18"/>
        <v>7</v>
      </c>
      <c r="AF48" s="201">
        <f t="shared" si="18"/>
        <v>156</v>
      </c>
      <c r="AG48" s="14"/>
      <c r="AH48" s="14"/>
      <c r="AI48" s="75"/>
      <c r="AJ48" s="75"/>
      <c r="AK48" s="75"/>
      <c r="AL48" s="75"/>
      <c r="AM48" s="75"/>
      <c r="AN48" s="75"/>
      <c r="AO48" s="15"/>
      <c r="AP48" s="15"/>
      <c r="AQ48" s="219">
        <f t="shared" si="19"/>
        <v>12</v>
      </c>
      <c r="AR48" s="219">
        <f t="shared" si="19"/>
        <v>291</v>
      </c>
      <c r="AS48" s="287"/>
      <c r="AT48" s="288"/>
      <c r="AU48" s="263">
        <f t="shared" si="5"/>
        <v>24.25</v>
      </c>
      <c r="AV48" s="264">
        <f t="shared" si="6"/>
        <v>257.25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</row>
    <row r="49" spans="1:70" s="1" customFormat="1" ht="11.25" customHeight="1">
      <c r="A49" s="3">
        <v>20</v>
      </c>
      <c r="B49" s="228" t="s">
        <v>130</v>
      </c>
      <c r="C49" s="228"/>
      <c r="D49" s="228"/>
      <c r="E49" s="65"/>
      <c r="F49" s="65"/>
      <c r="G49" s="65"/>
      <c r="H49" s="65"/>
      <c r="I49" s="65"/>
      <c r="J49" s="65"/>
      <c r="K49" s="27">
        <v>1</v>
      </c>
      <c r="L49" s="3">
        <v>19</v>
      </c>
      <c r="M49" s="27">
        <v>1</v>
      </c>
      <c r="N49" s="3">
        <v>17</v>
      </c>
      <c r="O49" s="27">
        <v>1</v>
      </c>
      <c r="P49" s="3">
        <v>11</v>
      </c>
      <c r="Q49" s="27">
        <v>1</v>
      </c>
      <c r="R49" s="3">
        <v>19</v>
      </c>
      <c r="S49" s="190">
        <f t="shared" si="23"/>
        <v>4</v>
      </c>
      <c r="T49" s="190">
        <f t="shared" si="23"/>
        <v>66</v>
      </c>
      <c r="U49" s="27">
        <v>1</v>
      </c>
      <c r="V49" s="3">
        <v>19</v>
      </c>
      <c r="W49" s="27">
        <v>1</v>
      </c>
      <c r="X49" s="3">
        <v>19</v>
      </c>
      <c r="Y49" s="27">
        <v>1</v>
      </c>
      <c r="Z49" s="3">
        <v>21</v>
      </c>
      <c r="AA49" s="3">
        <v>1</v>
      </c>
      <c r="AB49" s="3">
        <v>18</v>
      </c>
      <c r="AC49" s="3">
        <v>1</v>
      </c>
      <c r="AD49" s="3">
        <v>20</v>
      </c>
      <c r="AE49" s="190">
        <f t="shared" si="18"/>
        <v>5</v>
      </c>
      <c r="AF49" s="190">
        <f t="shared" si="18"/>
        <v>97</v>
      </c>
      <c r="AG49" s="4"/>
      <c r="AH49" s="4"/>
      <c r="AI49" s="3"/>
      <c r="AJ49" s="3"/>
      <c r="AK49" s="3"/>
      <c r="AL49" s="3"/>
      <c r="AM49" s="3"/>
      <c r="AN49" s="3"/>
      <c r="AO49" s="4"/>
      <c r="AP49" s="4"/>
      <c r="AQ49" s="212">
        <f t="shared" si="19"/>
        <v>9</v>
      </c>
      <c r="AR49" s="212">
        <f t="shared" si="19"/>
        <v>163</v>
      </c>
      <c r="AS49" s="19"/>
      <c r="AT49" s="86"/>
      <c r="AU49" s="253">
        <f t="shared" si="5"/>
        <v>18.11111111111111</v>
      </c>
      <c r="AV49" s="254">
        <f t="shared" si="6"/>
        <v>146.5</v>
      </c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</row>
    <row r="50" spans="1:70" s="1" customFormat="1" ht="11.25" customHeight="1">
      <c r="A50" s="11">
        <v>21</v>
      </c>
      <c r="B50" s="228" t="s">
        <v>131</v>
      </c>
      <c r="C50" s="228"/>
      <c r="D50" s="228"/>
      <c r="E50" s="65"/>
      <c r="F50" s="65"/>
      <c r="G50" s="66"/>
      <c r="H50" s="66"/>
      <c r="I50" s="66"/>
      <c r="J50" s="66"/>
      <c r="K50" s="27">
        <v>1</v>
      </c>
      <c r="L50" s="3">
        <v>21</v>
      </c>
      <c r="M50" s="27">
        <v>1</v>
      </c>
      <c r="N50" s="3">
        <v>15</v>
      </c>
      <c r="O50" s="27">
        <v>1</v>
      </c>
      <c r="P50" s="3">
        <v>17</v>
      </c>
      <c r="Q50" s="27">
        <v>1</v>
      </c>
      <c r="R50" s="3">
        <v>15</v>
      </c>
      <c r="S50" s="190">
        <f t="shared" si="23"/>
        <v>4</v>
      </c>
      <c r="T50" s="190">
        <f t="shared" si="23"/>
        <v>68</v>
      </c>
      <c r="U50" s="27">
        <v>1</v>
      </c>
      <c r="V50" s="3">
        <v>18</v>
      </c>
      <c r="W50" s="27">
        <v>1</v>
      </c>
      <c r="X50" s="3">
        <v>15</v>
      </c>
      <c r="Y50" s="27">
        <v>1</v>
      </c>
      <c r="Z50" s="3">
        <v>16</v>
      </c>
      <c r="AA50" s="3">
        <v>1</v>
      </c>
      <c r="AB50" s="3">
        <v>18</v>
      </c>
      <c r="AC50" s="3">
        <v>1</v>
      </c>
      <c r="AD50" s="3">
        <v>17</v>
      </c>
      <c r="AE50" s="190">
        <f t="shared" si="18"/>
        <v>5</v>
      </c>
      <c r="AF50" s="190">
        <f t="shared" si="18"/>
        <v>84</v>
      </c>
      <c r="AG50" s="14"/>
      <c r="AH50" s="14"/>
      <c r="AI50" s="3"/>
      <c r="AJ50" s="3"/>
      <c r="AK50" s="3"/>
      <c r="AL50" s="3"/>
      <c r="AM50" s="3"/>
      <c r="AN50" s="3"/>
      <c r="AO50" s="4"/>
      <c r="AP50" s="4"/>
      <c r="AQ50" s="212">
        <f t="shared" si="19"/>
        <v>9</v>
      </c>
      <c r="AR50" s="212">
        <f t="shared" si="19"/>
        <v>152</v>
      </c>
      <c r="AS50" s="19"/>
      <c r="AT50" s="86"/>
      <c r="AU50" s="253">
        <f t="shared" si="5"/>
        <v>16.88888888888889</v>
      </c>
      <c r="AV50" s="254">
        <f t="shared" si="6"/>
        <v>135</v>
      </c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</row>
    <row r="51" spans="1:70" s="1" customFormat="1" ht="15.75" customHeight="1">
      <c r="A51" s="3">
        <v>22</v>
      </c>
      <c r="B51" s="228" t="s">
        <v>132</v>
      </c>
      <c r="C51" s="228"/>
      <c r="D51" s="228"/>
      <c r="E51" s="65"/>
      <c r="F51" s="65"/>
      <c r="G51" s="66"/>
      <c r="H51" s="66"/>
      <c r="I51" s="66"/>
      <c r="J51" s="66"/>
      <c r="K51" s="27">
        <v>0</v>
      </c>
      <c r="L51" s="3">
        <v>0</v>
      </c>
      <c r="M51" s="27">
        <v>1</v>
      </c>
      <c r="N51" s="3">
        <v>25</v>
      </c>
      <c r="O51" s="27">
        <v>1</v>
      </c>
      <c r="P51" s="3">
        <v>19</v>
      </c>
      <c r="Q51" s="27">
        <v>1</v>
      </c>
      <c r="R51" s="3">
        <v>19</v>
      </c>
      <c r="S51" s="190">
        <f t="shared" si="23"/>
        <v>3</v>
      </c>
      <c r="T51" s="190">
        <f t="shared" si="23"/>
        <v>63</v>
      </c>
      <c r="U51" s="27">
        <v>1</v>
      </c>
      <c r="V51" s="3">
        <v>16</v>
      </c>
      <c r="W51" s="27">
        <v>1</v>
      </c>
      <c r="X51" s="3">
        <v>16</v>
      </c>
      <c r="Y51" s="27">
        <v>1</v>
      </c>
      <c r="Z51" s="3">
        <v>17</v>
      </c>
      <c r="AA51" s="3">
        <v>1</v>
      </c>
      <c r="AB51" s="3">
        <v>19</v>
      </c>
      <c r="AC51" s="3">
        <v>1</v>
      </c>
      <c r="AD51" s="3">
        <v>26</v>
      </c>
      <c r="AE51" s="190">
        <f t="shared" si="18"/>
        <v>5</v>
      </c>
      <c r="AF51" s="190">
        <f t="shared" si="18"/>
        <v>94</v>
      </c>
      <c r="AG51" s="14"/>
      <c r="AH51" s="14"/>
      <c r="AI51" s="3"/>
      <c r="AJ51" s="3"/>
      <c r="AK51" s="3"/>
      <c r="AL51" s="3"/>
      <c r="AM51" s="3"/>
      <c r="AN51" s="3"/>
      <c r="AO51" s="4"/>
      <c r="AP51" s="4"/>
      <c r="AQ51" s="212">
        <f t="shared" si="19"/>
        <v>8</v>
      </c>
      <c r="AR51" s="212">
        <f t="shared" si="19"/>
        <v>157</v>
      </c>
      <c r="AS51" s="19"/>
      <c r="AT51" s="86"/>
      <c r="AU51" s="253">
        <f t="shared" si="5"/>
        <v>19.625</v>
      </c>
      <c r="AV51" s="254">
        <f t="shared" si="6"/>
        <v>141.25</v>
      </c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</row>
    <row r="52" spans="1:70" s="1" customFormat="1" ht="12.75">
      <c r="A52" s="11">
        <v>23</v>
      </c>
      <c r="B52" s="228" t="s">
        <v>133</v>
      </c>
      <c r="C52" s="228"/>
      <c r="D52" s="228"/>
      <c r="E52" s="65"/>
      <c r="F52" s="65"/>
      <c r="G52" s="65"/>
      <c r="H52" s="65"/>
      <c r="I52" s="65"/>
      <c r="J52" s="65"/>
      <c r="K52" s="27">
        <v>1</v>
      </c>
      <c r="L52" s="3">
        <v>17</v>
      </c>
      <c r="M52" s="27">
        <v>2</v>
      </c>
      <c r="N52" s="3">
        <v>34</v>
      </c>
      <c r="O52" s="27">
        <v>0</v>
      </c>
      <c r="P52" s="3">
        <v>0</v>
      </c>
      <c r="Q52" s="27">
        <v>2</v>
      </c>
      <c r="R52" s="3">
        <v>37</v>
      </c>
      <c r="S52" s="190">
        <f t="shared" si="23"/>
        <v>5</v>
      </c>
      <c r="T52" s="190">
        <f t="shared" si="23"/>
        <v>88</v>
      </c>
      <c r="U52" s="27">
        <v>1</v>
      </c>
      <c r="V52" s="3">
        <v>19</v>
      </c>
      <c r="W52" s="27">
        <v>1</v>
      </c>
      <c r="X52" s="3">
        <v>25</v>
      </c>
      <c r="Y52" s="27">
        <v>1</v>
      </c>
      <c r="Z52" s="3">
        <v>29</v>
      </c>
      <c r="AA52" s="3">
        <v>1</v>
      </c>
      <c r="AB52" s="3">
        <v>29</v>
      </c>
      <c r="AC52" s="3">
        <v>2</v>
      </c>
      <c r="AD52" s="3">
        <v>37</v>
      </c>
      <c r="AE52" s="190">
        <f t="shared" si="18"/>
        <v>6</v>
      </c>
      <c r="AF52" s="190">
        <f t="shared" si="18"/>
        <v>139</v>
      </c>
      <c r="AG52" s="14"/>
      <c r="AH52" s="14"/>
      <c r="AI52" s="3"/>
      <c r="AJ52" s="3"/>
      <c r="AK52" s="3"/>
      <c r="AL52" s="3"/>
      <c r="AM52" s="3"/>
      <c r="AN52" s="3"/>
      <c r="AO52" s="4"/>
      <c r="AP52" s="4"/>
      <c r="AQ52" s="212">
        <f t="shared" si="19"/>
        <v>11</v>
      </c>
      <c r="AR52" s="212">
        <f t="shared" si="19"/>
        <v>227</v>
      </c>
      <c r="AS52" s="19"/>
      <c r="AT52" s="86"/>
      <c r="AU52" s="253">
        <f t="shared" si="5"/>
        <v>20.636363636363637</v>
      </c>
      <c r="AV52" s="254">
        <f t="shared" si="6"/>
        <v>205</v>
      </c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</row>
    <row r="53" spans="1:70" s="1" customFormat="1" ht="12.75">
      <c r="A53" s="3">
        <v>24</v>
      </c>
      <c r="B53" s="228" t="s">
        <v>134</v>
      </c>
      <c r="C53" s="228"/>
      <c r="D53" s="228"/>
      <c r="E53" s="65"/>
      <c r="F53" s="65"/>
      <c r="G53" s="65"/>
      <c r="H53" s="65"/>
      <c r="I53" s="65"/>
      <c r="J53" s="65"/>
      <c r="K53" s="27">
        <v>1</v>
      </c>
      <c r="L53" s="3">
        <v>22</v>
      </c>
      <c r="M53" s="27">
        <v>0</v>
      </c>
      <c r="N53" s="3">
        <v>0</v>
      </c>
      <c r="O53" s="27">
        <v>1</v>
      </c>
      <c r="P53" s="3">
        <v>18</v>
      </c>
      <c r="Q53" s="27">
        <v>1</v>
      </c>
      <c r="R53" s="3">
        <v>20</v>
      </c>
      <c r="S53" s="190">
        <f t="shared" si="23"/>
        <v>3</v>
      </c>
      <c r="T53" s="190">
        <f t="shared" si="23"/>
        <v>60</v>
      </c>
      <c r="U53" s="27">
        <v>1</v>
      </c>
      <c r="V53" s="3">
        <v>15</v>
      </c>
      <c r="W53" s="27">
        <v>1</v>
      </c>
      <c r="X53" s="3">
        <v>9</v>
      </c>
      <c r="Y53" s="27">
        <v>1</v>
      </c>
      <c r="Z53" s="3">
        <v>13</v>
      </c>
      <c r="AA53" s="3">
        <v>1</v>
      </c>
      <c r="AB53" s="3">
        <v>16</v>
      </c>
      <c r="AC53" s="3">
        <v>1</v>
      </c>
      <c r="AD53" s="3">
        <v>15</v>
      </c>
      <c r="AE53" s="190">
        <f t="shared" si="18"/>
        <v>5</v>
      </c>
      <c r="AF53" s="190">
        <f t="shared" si="18"/>
        <v>68</v>
      </c>
      <c r="AG53" s="14"/>
      <c r="AH53" s="14"/>
      <c r="AI53" s="3"/>
      <c r="AJ53" s="3"/>
      <c r="AK53" s="3"/>
      <c r="AL53" s="3"/>
      <c r="AM53" s="3"/>
      <c r="AN53" s="3"/>
      <c r="AO53" s="4"/>
      <c r="AP53" s="4"/>
      <c r="AQ53" s="212">
        <f t="shared" si="19"/>
        <v>8</v>
      </c>
      <c r="AR53" s="212">
        <f t="shared" si="19"/>
        <v>128</v>
      </c>
      <c r="AS53" s="19"/>
      <c r="AT53" s="86"/>
      <c r="AU53" s="253">
        <f t="shared" si="5"/>
        <v>16</v>
      </c>
      <c r="AV53" s="254">
        <f t="shared" si="6"/>
        <v>113</v>
      </c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</row>
    <row r="54" spans="1:70" s="1" customFormat="1" ht="12.75">
      <c r="A54" s="11">
        <v>25</v>
      </c>
      <c r="B54" s="228" t="s">
        <v>135</v>
      </c>
      <c r="C54" s="228"/>
      <c r="D54" s="228"/>
      <c r="E54" s="65"/>
      <c r="F54" s="65"/>
      <c r="G54" s="65"/>
      <c r="H54" s="65"/>
      <c r="I54" s="65"/>
      <c r="J54" s="65"/>
      <c r="K54" s="27">
        <v>0</v>
      </c>
      <c r="L54" s="3">
        <v>0</v>
      </c>
      <c r="M54" s="27">
        <v>1</v>
      </c>
      <c r="N54" s="3">
        <v>21</v>
      </c>
      <c r="O54" s="27">
        <v>1</v>
      </c>
      <c r="P54" s="3">
        <v>20</v>
      </c>
      <c r="Q54" s="27">
        <v>0</v>
      </c>
      <c r="R54" s="3">
        <v>0</v>
      </c>
      <c r="S54" s="190">
        <f t="shared" si="23"/>
        <v>2</v>
      </c>
      <c r="T54" s="190">
        <f t="shared" si="23"/>
        <v>41</v>
      </c>
      <c r="U54" s="27">
        <v>1</v>
      </c>
      <c r="V54" s="3">
        <v>15</v>
      </c>
      <c r="W54" s="27">
        <v>1</v>
      </c>
      <c r="X54" s="3">
        <v>13</v>
      </c>
      <c r="Y54" s="27">
        <v>1</v>
      </c>
      <c r="Z54" s="3">
        <v>14</v>
      </c>
      <c r="AA54" s="3">
        <v>1</v>
      </c>
      <c r="AB54" s="3">
        <v>19</v>
      </c>
      <c r="AC54" s="3">
        <v>1</v>
      </c>
      <c r="AD54" s="3">
        <v>15</v>
      </c>
      <c r="AE54" s="190">
        <f t="shared" si="18"/>
        <v>5</v>
      </c>
      <c r="AF54" s="190">
        <f t="shared" si="18"/>
        <v>76</v>
      </c>
      <c r="AG54" s="14"/>
      <c r="AH54" s="14"/>
      <c r="AI54" s="3"/>
      <c r="AJ54" s="3"/>
      <c r="AK54" s="3"/>
      <c r="AL54" s="3"/>
      <c r="AM54" s="3"/>
      <c r="AN54" s="3"/>
      <c r="AO54" s="4"/>
      <c r="AP54" s="4"/>
      <c r="AQ54" s="212">
        <f t="shared" si="19"/>
        <v>7</v>
      </c>
      <c r="AR54" s="212">
        <f t="shared" si="19"/>
        <v>117</v>
      </c>
      <c r="AS54" s="19"/>
      <c r="AT54" s="86"/>
      <c r="AU54" s="253">
        <f t="shared" si="5"/>
        <v>16.714285714285715</v>
      </c>
      <c r="AV54" s="254">
        <f t="shared" si="6"/>
        <v>106.75</v>
      </c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</row>
    <row r="55" spans="1:70" s="1" customFormat="1" ht="12.75">
      <c r="A55" s="3">
        <v>26</v>
      </c>
      <c r="B55" s="228" t="s">
        <v>136</v>
      </c>
      <c r="C55" s="228"/>
      <c r="D55" s="228"/>
      <c r="E55" s="65"/>
      <c r="F55" s="65"/>
      <c r="G55" s="65"/>
      <c r="H55" s="65"/>
      <c r="I55" s="65"/>
      <c r="J55" s="65"/>
      <c r="K55" s="27">
        <v>0</v>
      </c>
      <c r="L55" s="3">
        <v>0</v>
      </c>
      <c r="M55" s="27">
        <v>1</v>
      </c>
      <c r="N55" s="3">
        <v>18</v>
      </c>
      <c r="O55" s="27">
        <v>1</v>
      </c>
      <c r="P55" s="3">
        <v>16</v>
      </c>
      <c r="Q55" s="27">
        <v>0</v>
      </c>
      <c r="R55" s="3">
        <v>0</v>
      </c>
      <c r="S55" s="190">
        <f t="shared" si="23"/>
        <v>2</v>
      </c>
      <c r="T55" s="190">
        <f t="shared" si="23"/>
        <v>34</v>
      </c>
      <c r="U55" s="27">
        <v>1</v>
      </c>
      <c r="V55" s="3">
        <v>14</v>
      </c>
      <c r="W55" s="27">
        <v>1</v>
      </c>
      <c r="X55" s="3">
        <v>15</v>
      </c>
      <c r="Y55" s="27">
        <v>1</v>
      </c>
      <c r="Z55" s="3">
        <v>8</v>
      </c>
      <c r="AA55" s="3">
        <v>1</v>
      </c>
      <c r="AB55" s="3">
        <v>13</v>
      </c>
      <c r="AC55" s="3">
        <v>1</v>
      </c>
      <c r="AD55" s="3">
        <v>16</v>
      </c>
      <c r="AE55" s="190">
        <f t="shared" si="18"/>
        <v>5</v>
      </c>
      <c r="AF55" s="190">
        <f t="shared" si="18"/>
        <v>66</v>
      </c>
      <c r="AG55" s="14"/>
      <c r="AH55" s="14"/>
      <c r="AI55" s="3"/>
      <c r="AJ55" s="3"/>
      <c r="AK55" s="3"/>
      <c r="AL55" s="3"/>
      <c r="AM55" s="3"/>
      <c r="AN55" s="3"/>
      <c r="AO55" s="4"/>
      <c r="AP55" s="4"/>
      <c r="AQ55" s="212">
        <f t="shared" si="19"/>
        <v>7</v>
      </c>
      <c r="AR55" s="212">
        <f t="shared" si="19"/>
        <v>100</v>
      </c>
      <c r="AS55" s="19"/>
      <c r="AT55" s="86"/>
      <c r="AU55" s="253">
        <f t="shared" si="5"/>
        <v>14.285714285714286</v>
      </c>
      <c r="AV55" s="254">
        <f t="shared" si="6"/>
        <v>91.5</v>
      </c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</row>
    <row r="56" spans="1:70" s="1" customFormat="1" ht="12.75">
      <c r="A56" s="11">
        <v>27</v>
      </c>
      <c r="B56" s="228" t="s">
        <v>137</v>
      </c>
      <c r="C56" s="228"/>
      <c r="D56" s="228"/>
      <c r="E56" s="65"/>
      <c r="F56" s="65"/>
      <c r="G56" s="65"/>
      <c r="H56" s="65"/>
      <c r="I56" s="65"/>
      <c r="J56" s="65"/>
      <c r="K56" s="27">
        <v>1</v>
      </c>
      <c r="L56" s="3">
        <v>15</v>
      </c>
      <c r="M56" s="27">
        <v>0</v>
      </c>
      <c r="N56" s="3">
        <v>0</v>
      </c>
      <c r="O56" s="27">
        <v>1</v>
      </c>
      <c r="P56" s="3">
        <v>18</v>
      </c>
      <c r="Q56" s="27">
        <v>1</v>
      </c>
      <c r="R56" s="3">
        <v>20</v>
      </c>
      <c r="S56" s="190">
        <f t="shared" si="23"/>
        <v>3</v>
      </c>
      <c r="T56" s="190">
        <f t="shared" si="23"/>
        <v>53</v>
      </c>
      <c r="U56" s="27">
        <v>1</v>
      </c>
      <c r="V56" s="3">
        <v>19</v>
      </c>
      <c r="W56" s="27">
        <v>1</v>
      </c>
      <c r="X56" s="3">
        <v>19</v>
      </c>
      <c r="Y56" s="27">
        <v>1</v>
      </c>
      <c r="Z56" s="3">
        <v>15</v>
      </c>
      <c r="AA56" s="3">
        <v>1</v>
      </c>
      <c r="AB56" s="3">
        <v>22</v>
      </c>
      <c r="AC56" s="3">
        <v>0</v>
      </c>
      <c r="AD56" s="3">
        <v>0</v>
      </c>
      <c r="AE56" s="190">
        <f t="shared" si="18"/>
        <v>4</v>
      </c>
      <c r="AF56" s="190">
        <f t="shared" si="18"/>
        <v>75</v>
      </c>
      <c r="AG56" s="14"/>
      <c r="AH56" s="14"/>
      <c r="AI56" s="3"/>
      <c r="AJ56" s="3"/>
      <c r="AK56" s="3"/>
      <c r="AL56" s="3"/>
      <c r="AM56" s="3"/>
      <c r="AN56" s="3"/>
      <c r="AO56" s="4"/>
      <c r="AP56" s="4"/>
      <c r="AQ56" s="212">
        <f t="shared" si="19"/>
        <v>7</v>
      </c>
      <c r="AR56" s="212">
        <f t="shared" si="19"/>
        <v>128</v>
      </c>
      <c r="AS56" s="19"/>
      <c r="AT56" s="86"/>
      <c r="AU56" s="253">
        <f t="shared" si="5"/>
        <v>18.285714285714285</v>
      </c>
      <c r="AV56" s="254">
        <f t="shared" si="6"/>
        <v>114.75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</row>
    <row r="57" spans="1:70" s="1" customFormat="1" ht="12.75">
      <c r="A57" s="3">
        <v>28</v>
      </c>
      <c r="B57" s="228" t="s">
        <v>138</v>
      </c>
      <c r="C57" s="228"/>
      <c r="D57" s="228"/>
      <c r="E57" s="65"/>
      <c r="F57" s="65"/>
      <c r="G57" s="65"/>
      <c r="H57" s="65"/>
      <c r="I57" s="65"/>
      <c r="J57" s="65"/>
      <c r="K57" s="27">
        <v>1</v>
      </c>
      <c r="L57" s="3">
        <v>17</v>
      </c>
      <c r="M57" s="27">
        <v>0</v>
      </c>
      <c r="N57" s="3">
        <v>0</v>
      </c>
      <c r="O57" s="27">
        <v>1</v>
      </c>
      <c r="P57" s="3">
        <v>16</v>
      </c>
      <c r="Q57" s="27">
        <v>0</v>
      </c>
      <c r="R57" s="3">
        <v>0</v>
      </c>
      <c r="S57" s="190">
        <f t="shared" si="23"/>
        <v>2</v>
      </c>
      <c r="T57" s="190">
        <f t="shared" si="23"/>
        <v>33</v>
      </c>
      <c r="U57" s="27">
        <v>1</v>
      </c>
      <c r="V57" s="3">
        <v>17</v>
      </c>
      <c r="W57" s="27">
        <v>0</v>
      </c>
      <c r="X57" s="3">
        <v>0</v>
      </c>
      <c r="Y57" s="27">
        <v>1</v>
      </c>
      <c r="Z57" s="3">
        <v>16</v>
      </c>
      <c r="AA57" s="3">
        <v>1</v>
      </c>
      <c r="AB57" s="3">
        <v>11</v>
      </c>
      <c r="AC57" s="3">
        <v>0</v>
      </c>
      <c r="AD57" s="3">
        <v>0</v>
      </c>
      <c r="AE57" s="190">
        <f t="shared" si="18"/>
        <v>3</v>
      </c>
      <c r="AF57" s="190">
        <f t="shared" si="18"/>
        <v>44</v>
      </c>
      <c r="AG57" s="14"/>
      <c r="AH57" s="14"/>
      <c r="AI57" s="3"/>
      <c r="AJ57" s="3"/>
      <c r="AK57" s="3"/>
      <c r="AL57" s="3"/>
      <c r="AM57" s="3"/>
      <c r="AN57" s="3"/>
      <c r="AO57" s="4"/>
      <c r="AP57" s="4"/>
      <c r="AQ57" s="212">
        <f t="shared" si="19"/>
        <v>5</v>
      </c>
      <c r="AR57" s="212">
        <f t="shared" si="19"/>
        <v>77</v>
      </c>
      <c r="AS57" s="19"/>
      <c r="AT57" s="86"/>
      <c r="AU57" s="253">
        <f t="shared" si="5"/>
        <v>15.4</v>
      </c>
      <c r="AV57" s="254">
        <f t="shared" si="6"/>
        <v>68.75</v>
      </c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</row>
    <row r="58" spans="1:70" s="1" customFormat="1" ht="13.5" thickBot="1">
      <c r="A58" s="11">
        <v>29</v>
      </c>
      <c r="B58" s="228" t="s">
        <v>139</v>
      </c>
      <c r="C58" s="228"/>
      <c r="D58" s="228"/>
      <c r="E58" s="65"/>
      <c r="F58" s="65"/>
      <c r="G58" s="65"/>
      <c r="H58" s="65"/>
      <c r="I58" s="65"/>
      <c r="J58" s="65"/>
      <c r="K58" s="27">
        <v>1</v>
      </c>
      <c r="L58" s="3">
        <v>20</v>
      </c>
      <c r="M58" s="27">
        <v>1</v>
      </c>
      <c r="N58" s="3">
        <v>20</v>
      </c>
      <c r="O58" s="27">
        <v>1</v>
      </c>
      <c r="P58" s="3">
        <v>31</v>
      </c>
      <c r="Q58" s="27">
        <v>1</v>
      </c>
      <c r="R58" s="3">
        <v>17</v>
      </c>
      <c r="S58" s="190">
        <f t="shared" si="23"/>
        <v>4</v>
      </c>
      <c r="T58" s="190">
        <f t="shared" si="23"/>
        <v>88</v>
      </c>
      <c r="U58" s="27">
        <v>1</v>
      </c>
      <c r="V58" s="3">
        <v>23</v>
      </c>
      <c r="W58" s="27">
        <v>1</v>
      </c>
      <c r="X58" s="3">
        <v>26</v>
      </c>
      <c r="Y58" s="27">
        <v>1</v>
      </c>
      <c r="Z58" s="3">
        <v>20</v>
      </c>
      <c r="AA58" s="3">
        <v>1</v>
      </c>
      <c r="AB58" s="3">
        <v>21</v>
      </c>
      <c r="AC58" s="3">
        <v>1</v>
      </c>
      <c r="AD58" s="3">
        <v>19</v>
      </c>
      <c r="AE58" s="190">
        <f t="shared" si="18"/>
        <v>5</v>
      </c>
      <c r="AF58" s="190">
        <f t="shared" si="18"/>
        <v>109</v>
      </c>
      <c r="AG58" s="14"/>
      <c r="AH58" s="14"/>
      <c r="AI58" s="3"/>
      <c r="AJ58" s="3"/>
      <c r="AK58" s="3"/>
      <c r="AL58" s="3"/>
      <c r="AM58" s="3"/>
      <c r="AN58" s="3"/>
      <c r="AO58" s="4"/>
      <c r="AP58" s="4"/>
      <c r="AQ58" s="212">
        <f t="shared" si="19"/>
        <v>9</v>
      </c>
      <c r="AR58" s="212">
        <f t="shared" si="19"/>
        <v>197</v>
      </c>
      <c r="AS58" s="19"/>
      <c r="AT58" s="86"/>
      <c r="AU58" s="253">
        <f t="shared" si="5"/>
        <v>21.88888888888889</v>
      </c>
      <c r="AV58" s="254">
        <f t="shared" si="6"/>
        <v>175</v>
      </c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</row>
    <row r="59" spans="1:70" s="1" customFormat="1" ht="24" customHeight="1" thickBot="1">
      <c r="A59" s="3">
        <v>30</v>
      </c>
      <c r="B59" s="228" t="s">
        <v>140</v>
      </c>
      <c r="C59" s="228"/>
      <c r="D59" s="228"/>
      <c r="E59" s="65"/>
      <c r="F59" s="65"/>
      <c r="G59" s="65"/>
      <c r="H59" s="65"/>
      <c r="I59" s="65"/>
      <c r="J59" s="272"/>
      <c r="K59" s="44">
        <v>0</v>
      </c>
      <c r="L59" s="279">
        <v>12</v>
      </c>
      <c r="M59" s="280">
        <v>1</v>
      </c>
      <c r="N59" s="281">
        <v>21</v>
      </c>
      <c r="O59" s="280">
        <v>1</v>
      </c>
      <c r="P59" s="281">
        <v>9</v>
      </c>
      <c r="Q59" s="280">
        <v>1</v>
      </c>
      <c r="R59" s="282">
        <v>13</v>
      </c>
      <c r="S59" s="278">
        <f t="shared" si="23"/>
        <v>3</v>
      </c>
      <c r="T59" s="190">
        <f t="shared" si="23"/>
        <v>55</v>
      </c>
      <c r="U59" s="27">
        <v>1</v>
      </c>
      <c r="V59" s="3">
        <v>14</v>
      </c>
      <c r="W59" s="27">
        <v>1</v>
      </c>
      <c r="X59" s="3">
        <v>11</v>
      </c>
      <c r="Y59" s="27">
        <v>1</v>
      </c>
      <c r="Z59" s="3">
        <v>16</v>
      </c>
      <c r="AA59" s="3">
        <v>1</v>
      </c>
      <c r="AB59" s="3">
        <v>19</v>
      </c>
      <c r="AC59" s="3">
        <v>1</v>
      </c>
      <c r="AD59" s="3">
        <v>16</v>
      </c>
      <c r="AE59" s="190">
        <f t="shared" si="18"/>
        <v>5</v>
      </c>
      <c r="AF59" s="190">
        <f t="shared" si="18"/>
        <v>76</v>
      </c>
      <c r="AG59" s="14"/>
      <c r="AH59" s="14"/>
      <c r="AI59" s="3"/>
      <c r="AJ59" s="3"/>
      <c r="AK59" s="3"/>
      <c r="AL59" s="3"/>
      <c r="AM59" s="3"/>
      <c r="AN59" s="3"/>
      <c r="AO59" s="4"/>
      <c r="AP59" s="4"/>
      <c r="AQ59" s="212">
        <f t="shared" si="19"/>
        <v>8</v>
      </c>
      <c r="AR59" s="212">
        <f t="shared" si="19"/>
        <v>131</v>
      </c>
      <c r="AS59" s="19"/>
      <c r="AT59" s="86"/>
      <c r="AU59" s="253">
        <f t="shared" si="5"/>
        <v>16.375</v>
      </c>
      <c r="AV59" s="254">
        <f t="shared" si="6"/>
        <v>117.25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</row>
    <row r="60" spans="1:70" s="1" customFormat="1" ht="22.5">
      <c r="A60" s="11">
        <v>31</v>
      </c>
      <c r="B60" s="228" t="s">
        <v>141</v>
      </c>
      <c r="C60" s="228"/>
      <c r="D60" s="228"/>
      <c r="E60" s="65"/>
      <c r="F60" s="65"/>
      <c r="G60" s="65"/>
      <c r="H60" s="65"/>
      <c r="I60" s="65"/>
      <c r="J60" s="65"/>
      <c r="K60" s="30">
        <v>0</v>
      </c>
      <c r="L60" s="13">
        <v>0</v>
      </c>
      <c r="M60" s="30">
        <v>1</v>
      </c>
      <c r="N60" s="13">
        <v>19</v>
      </c>
      <c r="O60" s="30">
        <v>1</v>
      </c>
      <c r="P60" s="13">
        <v>18</v>
      </c>
      <c r="Q60" s="30">
        <v>0</v>
      </c>
      <c r="R60" s="13">
        <v>0</v>
      </c>
      <c r="S60" s="190">
        <f t="shared" si="23"/>
        <v>2</v>
      </c>
      <c r="T60" s="190">
        <f t="shared" si="23"/>
        <v>37</v>
      </c>
      <c r="U60" s="27">
        <v>1</v>
      </c>
      <c r="V60" s="3">
        <v>19</v>
      </c>
      <c r="W60" s="27">
        <v>1</v>
      </c>
      <c r="X60" s="3">
        <v>18</v>
      </c>
      <c r="Y60" s="27">
        <v>1</v>
      </c>
      <c r="Z60" s="3">
        <v>18</v>
      </c>
      <c r="AA60" s="3">
        <v>1</v>
      </c>
      <c r="AB60" s="3">
        <v>19</v>
      </c>
      <c r="AC60" s="3">
        <v>1</v>
      </c>
      <c r="AD60" s="3">
        <v>18</v>
      </c>
      <c r="AE60" s="190">
        <f t="shared" si="18"/>
        <v>5</v>
      </c>
      <c r="AF60" s="190">
        <f t="shared" si="18"/>
        <v>92</v>
      </c>
      <c r="AG60" s="14"/>
      <c r="AH60" s="14"/>
      <c r="AI60" s="3"/>
      <c r="AJ60" s="3"/>
      <c r="AK60" s="3"/>
      <c r="AL60" s="3"/>
      <c r="AM60" s="3"/>
      <c r="AN60" s="3"/>
      <c r="AO60" s="4"/>
      <c r="AP60" s="4"/>
      <c r="AQ60" s="212">
        <f t="shared" si="19"/>
        <v>7</v>
      </c>
      <c r="AR60" s="212">
        <f t="shared" si="19"/>
        <v>129</v>
      </c>
      <c r="AS60" s="19"/>
      <c r="AT60" s="86"/>
      <c r="AU60" s="253">
        <f t="shared" si="5"/>
        <v>18.428571428571427</v>
      </c>
      <c r="AV60" s="254">
        <f t="shared" si="6"/>
        <v>119.75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</row>
    <row r="61" spans="1:70" s="1" customFormat="1" ht="12.75">
      <c r="A61" s="3">
        <v>32</v>
      </c>
      <c r="B61" s="228" t="s">
        <v>142</v>
      </c>
      <c r="C61" s="228"/>
      <c r="D61" s="228"/>
      <c r="E61" s="65"/>
      <c r="F61" s="65"/>
      <c r="G61" s="65"/>
      <c r="H61" s="65"/>
      <c r="I61" s="65"/>
      <c r="J61" s="65"/>
      <c r="K61" s="27">
        <v>1</v>
      </c>
      <c r="L61" s="3">
        <v>14</v>
      </c>
      <c r="M61" s="27">
        <v>1</v>
      </c>
      <c r="N61" s="3">
        <v>16</v>
      </c>
      <c r="O61" s="27">
        <v>0</v>
      </c>
      <c r="P61" s="3">
        <v>0</v>
      </c>
      <c r="Q61" s="27">
        <v>1</v>
      </c>
      <c r="R61" s="3">
        <v>13</v>
      </c>
      <c r="S61" s="190">
        <f t="shared" si="23"/>
        <v>3</v>
      </c>
      <c r="T61" s="190">
        <f t="shared" si="23"/>
        <v>43</v>
      </c>
      <c r="U61" s="27">
        <v>1</v>
      </c>
      <c r="V61" s="3">
        <v>12</v>
      </c>
      <c r="W61" s="27">
        <v>1</v>
      </c>
      <c r="X61" s="3">
        <v>11</v>
      </c>
      <c r="Y61" s="27">
        <v>0</v>
      </c>
      <c r="Z61" s="3">
        <v>0</v>
      </c>
      <c r="AA61" s="3">
        <v>1</v>
      </c>
      <c r="AB61" s="3">
        <v>16</v>
      </c>
      <c r="AC61" s="3">
        <v>1</v>
      </c>
      <c r="AD61" s="3">
        <v>14</v>
      </c>
      <c r="AE61" s="190">
        <f t="shared" si="18"/>
        <v>4</v>
      </c>
      <c r="AF61" s="190">
        <f t="shared" si="18"/>
        <v>53</v>
      </c>
      <c r="AG61" s="14"/>
      <c r="AH61" s="14"/>
      <c r="AI61" s="3"/>
      <c r="AJ61" s="3"/>
      <c r="AK61" s="3"/>
      <c r="AL61" s="3"/>
      <c r="AM61" s="3"/>
      <c r="AN61" s="3"/>
      <c r="AO61" s="4"/>
      <c r="AP61" s="4"/>
      <c r="AQ61" s="212">
        <f t="shared" si="19"/>
        <v>7</v>
      </c>
      <c r="AR61" s="212">
        <f t="shared" si="19"/>
        <v>96</v>
      </c>
      <c r="AS61" s="19"/>
      <c r="AT61" s="86"/>
      <c r="AU61" s="253">
        <f t="shared" si="5"/>
        <v>13.714285714285714</v>
      </c>
      <c r="AV61" s="254">
        <f t="shared" si="6"/>
        <v>85.25</v>
      </c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</row>
    <row r="62" spans="1:70" s="1" customFormat="1" ht="13.5" thickBot="1">
      <c r="A62" s="11">
        <v>33</v>
      </c>
      <c r="B62" s="228" t="s">
        <v>143</v>
      </c>
      <c r="C62" s="228"/>
      <c r="D62" s="228"/>
      <c r="E62" s="65"/>
      <c r="F62" s="65"/>
      <c r="G62" s="65"/>
      <c r="H62" s="65"/>
      <c r="I62" s="65"/>
      <c r="J62" s="65"/>
      <c r="K62" s="27">
        <v>1</v>
      </c>
      <c r="L62" s="3">
        <v>18</v>
      </c>
      <c r="M62" s="27">
        <v>1</v>
      </c>
      <c r="N62" s="3">
        <v>12</v>
      </c>
      <c r="O62" s="27">
        <v>1</v>
      </c>
      <c r="P62" s="3">
        <v>23</v>
      </c>
      <c r="Q62" s="27">
        <v>1</v>
      </c>
      <c r="R62" s="3">
        <v>19</v>
      </c>
      <c r="S62" s="190">
        <f t="shared" si="23"/>
        <v>4</v>
      </c>
      <c r="T62" s="190">
        <f t="shared" si="23"/>
        <v>72</v>
      </c>
      <c r="U62" s="27">
        <v>1</v>
      </c>
      <c r="V62" s="3">
        <v>18</v>
      </c>
      <c r="W62" s="27">
        <v>1</v>
      </c>
      <c r="X62" s="3">
        <v>20</v>
      </c>
      <c r="Y62" s="27">
        <v>1</v>
      </c>
      <c r="Z62" s="3">
        <v>20</v>
      </c>
      <c r="AA62" s="3">
        <v>1</v>
      </c>
      <c r="AB62" s="3">
        <v>16</v>
      </c>
      <c r="AC62" s="3">
        <v>1</v>
      </c>
      <c r="AD62" s="3">
        <v>20</v>
      </c>
      <c r="AE62" s="190">
        <f t="shared" si="18"/>
        <v>5</v>
      </c>
      <c r="AF62" s="190">
        <f t="shared" si="18"/>
        <v>94</v>
      </c>
      <c r="AG62" s="4"/>
      <c r="AH62" s="4"/>
      <c r="AI62" s="3"/>
      <c r="AJ62" s="3"/>
      <c r="AK62" s="3"/>
      <c r="AL62" s="3"/>
      <c r="AM62" s="3"/>
      <c r="AN62" s="3"/>
      <c r="AO62" s="4"/>
      <c r="AP62" s="4"/>
      <c r="AQ62" s="212">
        <f t="shared" si="19"/>
        <v>9</v>
      </c>
      <c r="AR62" s="212">
        <f t="shared" si="19"/>
        <v>166</v>
      </c>
      <c r="AS62" s="19"/>
      <c r="AT62" s="19"/>
      <c r="AU62" s="255">
        <f t="shared" si="5"/>
        <v>18.444444444444443</v>
      </c>
      <c r="AV62" s="256">
        <f t="shared" si="6"/>
        <v>148</v>
      </c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</row>
    <row r="63" spans="1:70" s="1" customFormat="1" ht="13.5" thickBot="1">
      <c r="A63" s="90"/>
      <c r="B63" s="236" t="s">
        <v>62</v>
      </c>
      <c r="C63" s="236"/>
      <c r="D63" s="236"/>
      <c r="E63" s="68"/>
      <c r="F63" s="68"/>
      <c r="G63" s="68"/>
      <c r="H63" s="68"/>
      <c r="I63" s="68"/>
      <c r="J63" s="68"/>
      <c r="K63" s="45">
        <f>SUM(K28:K62)-K46-K47</f>
        <v>26</v>
      </c>
      <c r="L63" s="45">
        <f aca="true" t="shared" si="24" ref="L63:AP63">SUM(L28:L62)-L46-L47</f>
        <v>541</v>
      </c>
      <c r="M63" s="45">
        <f t="shared" si="24"/>
        <v>30</v>
      </c>
      <c r="N63" s="45">
        <f t="shared" si="24"/>
        <v>620</v>
      </c>
      <c r="O63" s="45">
        <f t="shared" si="24"/>
        <v>27</v>
      </c>
      <c r="P63" s="45">
        <f t="shared" si="24"/>
        <v>574</v>
      </c>
      <c r="Q63" s="45">
        <f t="shared" si="24"/>
        <v>29</v>
      </c>
      <c r="R63" s="45">
        <f t="shared" si="24"/>
        <v>616</v>
      </c>
      <c r="S63" s="202">
        <f t="shared" si="24"/>
        <v>112</v>
      </c>
      <c r="T63" s="202">
        <f t="shared" si="24"/>
        <v>2351</v>
      </c>
      <c r="U63" s="45">
        <f t="shared" si="24"/>
        <v>36</v>
      </c>
      <c r="V63" s="45">
        <f t="shared" si="24"/>
        <v>727</v>
      </c>
      <c r="W63" s="45">
        <f t="shared" si="24"/>
        <v>34</v>
      </c>
      <c r="X63" s="45">
        <f t="shared" si="24"/>
        <v>657</v>
      </c>
      <c r="Y63" s="45">
        <f t="shared" si="24"/>
        <v>38</v>
      </c>
      <c r="Z63" s="45">
        <f t="shared" si="24"/>
        <v>718</v>
      </c>
      <c r="AA63" s="45">
        <f t="shared" si="24"/>
        <v>36</v>
      </c>
      <c r="AB63" s="45">
        <f t="shared" si="24"/>
        <v>722</v>
      </c>
      <c r="AC63" s="45">
        <f t="shared" si="24"/>
        <v>37</v>
      </c>
      <c r="AD63" s="45">
        <f t="shared" si="24"/>
        <v>743</v>
      </c>
      <c r="AE63" s="202">
        <f t="shared" si="24"/>
        <v>181</v>
      </c>
      <c r="AF63" s="202">
        <f t="shared" si="24"/>
        <v>3567</v>
      </c>
      <c r="AG63" s="45">
        <f t="shared" si="24"/>
        <v>0</v>
      </c>
      <c r="AH63" s="45">
        <f t="shared" si="24"/>
        <v>0</v>
      </c>
      <c r="AI63" s="45">
        <f t="shared" si="24"/>
        <v>0</v>
      </c>
      <c r="AJ63" s="45">
        <f t="shared" si="24"/>
        <v>0</v>
      </c>
      <c r="AK63" s="45">
        <f t="shared" si="24"/>
        <v>0</v>
      </c>
      <c r="AL63" s="45">
        <f t="shared" si="24"/>
        <v>0</v>
      </c>
      <c r="AM63" s="45">
        <f t="shared" si="24"/>
        <v>0</v>
      </c>
      <c r="AN63" s="45">
        <f t="shared" si="24"/>
        <v>0</v>
      </c>
      <c r="AO63" s="45">
        <f t="shared" si="24"/>
        <v>0</v>
      </c>
      <c r="AP63" s="45">
        <f t="shared" si="24"/>
        <v>0</v>
      </c>
      <c r="AQ63" s="220">
        <f>SUM(AQ28:AQ62)-AQ46-AQ47</f>
        <v>293</v>
      </c>
      <c r="AR63" s="220">
        <f>SUM(AR28:AR62)-AR46-AR47</f>
        <v>5918</v>
      </c>
      <c r="AS63" s="45"/>
      <c r="AT63" s="110"/>
      <c r="AU63" s="266">
        <f t="shared" si="5"/>
        <v>20.197952218430036</v>
      </c>
      <c r="AV63" s="265">
        <f>(T63*0.75)+(AF63*1)+(AP63*1.22)</f>
        <v>5330.25</v>
      </c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</row>
    <row r="64" spans="1:70" s="1" customFormat="1" ht="12.75">
      <c r="A64" s="13"/>
      <c r="B64" s="233"/>
      <c r="C64" s="233"/>
      <c r="D64" s="233"/>
      <c r="E64" s="69"/>
      <c r="F64" s="69"/>
      <c r="G64" s="69"/>
      <c r="H64" s="69"/>
      <c r="I64" s="69"/>
      <c r="J64" s="69"/>
      <c r="K64" s="30"/>
      <c r="L64" s="13"/>
      <c r="M64" s="30"/>
      <c r="N64" s="13"/>
      <c r="O64" s="30"/>
      <c r="P64" s="13"/>
      <c r="Q64" s="30"/>
      <c r="R64" s="13"/>
      <c r="S64" s="211" t="s">
        <v>86</v>
      </c>
      <c r="T64" s="201"/>
      <c r="U64" s="30"/>
      <c r="V64" s="13"/>
      <c r="W64" s="30"/>
      <c r="X64" s="13"/>
      <c r="Y64" s="30"/>
      <c r="Z64" s="13"/>
      <c r="AA64" s="13"/>
      <c r="AB64" s="13"/>
      <c r="AC64" s="13"/>
      <c r="AD64" s="13"/>
      <c r="AE64" s="201"/>
      <c r="AF64" s="201"/>
      <c r="AG64" s="14"/>
      <c r="AH64" s="14"/>
      <c r="AI64" s="13"/>
      <c r="AJ64" s="13"/>
      <c r="AK64" s="13"/>
      <c r="AL64" s="13"/>
      <c r="AM64" s="13"/>
      <c r="AN64" s="13"/>
      <c r="AO64" s="14"/>
      <c r="AP64" s="14"/>
      <c r="AQ64" s="219"/>
      <c r="AR64" s="219"/>
      <c r="AS64" s="21"/>
      <c r="AT64" s="88"/>
      <c r="AU64" s="263"/>
      <c r="AV64" s="267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</row>
    <row r="65" spans="1:70" s="1" customFormat="1" ht="13.5" thickBot="1">
      <c r="A65" s="3">
        <v>1</v>
      </c>
      <c r="B65" s="229" t="s">
        <v>150</v>
      </c>
      <c r="C65" s="229"/>
      <c r="D65" s="229"/>
      <c r="E65" s="65"/>
      <c r="F65" s="65"/>
      <c r="G65" s="65"/>
      <c r="H65" s="65"/>
      <c r="I65" s="65"/>
      <c r="J65" s="65"/>
      <c r="K65" s="27">
        <v>2</v>
      </c>
      <c r="L65" s="3">
        <v>55</v>
      </c>
      <c r="M65" s="27">
        <v>3</v>
      </c>
      <c r="N65" s="3">
        <v>73</v>
      </c>
      <c r="O65" s="27">
        <v>2</v>
      </c>
      <c r="P65" s="3">
        <v>59</v>
      </c>
      <c r="Q65" s="27">
        <v>2</v>
      </c>
      <c r="R65" s="3">
        <v>53</v>
      </c>
      <c r="S65" s="190">
        <f>Q65+O65+M65+K65</f>
        <v>9</v>
      </c>
      <c r="T65" s="190">
        <f>R65+P65+N65+L65</f>
        <v>240</v>
      </c>
      <c r="U65" s="27"/>
      <c r="V65" s="3"/>
      <c r="W65" s="27"/>
      <c r="X65" s="3"/>
      <c r="Y65" s="27"/>
      <c r="Z65" s="3"/>
      <c r="AA65" s="3"/>
      <c r="AB65" s="3"/>
      <c r="AC65" s="3"/>
      <c r="AD65" s="3"/>
      <c r="AE65" s="190"/>
      <c r="AF65" s="190"/>
      <c r="AG65" s="4"/>
      <c r="AH65" s="4"/>
      <c r="AI65" s="3"/>
      <c r="AJ65" s="3"/>
      <c r="AK65" s="3"/>
      <c r="AL65" s="3"/>
      <c r="AM65" s="3"/>
      <c r="AN65" s="3"/>
      <c r="AO65" s="4"/>
      <c r="AP65" s="4"/>
      <c r="AQ65" s="212">
        <f>AE65+S65</f>
        <v>9</v>
      </c>
      <c r="AR65" s="212">
        <f>AP65+T65</f>
        <v>240</v>
      </c>
      <c r="AS65" s="19"/>
      <c r="AT65" s="86"/>
      <c r="AU65" s="255">
        <f t="shared" si="5"/>
        <v>26.666666666666668</v>
      </c>
      <c r="AV65" s="256">
        <f t="shared" si="6"/>
        <v>180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</row>
    <row r="66" spans="1:70" s="1" customFormat="1" ht="13.5" thickBot="1">
      <c r="A66" s="44"/>
      <c r="B66" s="236" t="s">
        <v>51</v>
      </c>
      <c r="C66" s="236"/>
      <c r="D66" s="236"/>
      <c r="E66" s="68"/>
      <c r="F66" s="68"/>
      <c r="G66" s="71"/>
      <c r="H66" s="71"/>
      <c r="I66" s="71"/>
      <c r="J66" s="71"/>
      <c r="K66" s="45">
        <f aca="true" t="shared" si="25" ref="K66:T66">K65</f>
        <v>2</v>
      </c>
      <c r="L66" s="45">
        <f t="shared" si="25"/>
        <v>55</v>
      </c>
      <c r="M66" s="45">
        <f t="shared" si="25"/>
        <v>3</v>
      </c>
      <c r="N66" s="45">
        <f t="shared" si="25"/>
        <v>73</v>
      </c>
      <c r="O66" s="45">
        <f t="shared" si="25"/>
        <v>2</v>
      </c>
      <c r="P66" s="45">
        <f t="shared" si="25"/>
        <v>59</v>
      </c>
      <c r="Q66" s="45">
        <f t="shared" si="25"/>
        <v>2</v>
      </c>
      <c r="R66" s="45">
        <f t="shared" si="25"/>
        <v>53</v>
      </c>
      <c r="S66" s="202">
        <f t="shared" si="25"/>
        <v>9</v>
      </c>
      <c r="T66" s="202">
        <f t="shared" si="25"/>
        <v>240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202"/>
      <c r="AF66" s="202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220">
        <f>AQ65</f>
        <v>9</v>
      </c>
      <c r="AR66" s="220">
        <f>AR65</f>
        <v>240</v>
      </c>
      <c r="AS66" s="56"/>
      <c r="AT66" s="89"/>
      <c r="AU66" s="268">
        <f t="shared" si="5"/>
        <v>26.666666666666668</v>
      </c>
      <c r="AV66" s="265">
        <f t="shared" si="6"/>
        <v>180</v>
      </c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</row>
    <row r="67" spans="1:70" s="1" customFormat="1" ht="12.75" customHeight="1">
      <c r="A67" s="13"/>
      <c r="B67" s="238"/>
      <c r="C67" s="238"/>
      <c r="D67" s="238"/>
      <c r="E67" s="69"/>
      <c r="F67" s="69"/>
      <c r="G67" s="69"/>
      <c r="H67" s="69"/>
      <c r="I67" s="69"/>
      <c r="J67" s="69"/>
      <c r="K67" s="30"/>
      <c r="L67" s="13"/>
      <c r="M67" s="30"/>
      <c r="N67" s="13"/>
      <c r="O67" s="30"/>
      <c r="P67" s="13"/>
      <c r="Q67" s="30"/>
      <c r="R67" s="13"/>
      <c r="S67" s="211" t="s">
        <v>149</v>
      </c>
      <c r="T67" s="201"/>
      <c r="U67" s="30"/>
      <c r="V67" s="13"/>
      <c r="W67" s="30"/>
      <c r="X67" s="13"/>
      <c r="Y67" s="30"/>
      <c r="Z67" s="13"/>
      <c r="AA67" s="13"/>
      <c r="AB67" s="13"/>
      <c r="AC67" s="13"/>
      <c r="AD67" s="13"/>
      <c r="AE67" s="201"/>
      <c r="AF67" s="201"/>
      <c r="AG67" s="14"/>
      <c r="AH67" s="14"/>
      <c r="AI67" s="13"/>
      <c r="AJ67" s="13"/>
      <c r="AK67" s="13"/>
      <c r="AL67" s="13"/>
      <c r="AM67" s="13"/>
      <c r="AN67" s="13"/>
      <c r="AO67" s="14"/>
      <c r="AP67" s="14"/>
      <c r="AQ67" s="219"/>
      <c r="AR67" s="219"/>
      <c r="AS67" s="21"/>
      <c r="AT67" s="88"/>
      <c r="AU67" s="263"/>
      <c r="AV67" s="267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</row>
    <row r="68" spans="1:70" s="1" customFormat="1" ht="12.75" customHeight="1">
      <c r="A68" s="3">
        <v>1</v>
      </c>
      <c r="B68" s="239" t="s">
        <v>110</v>
      </c>
      <c r="C68" s="304">
        <v>1</v>
      </c>
      <c r="D68" s="304">
        <v>27</v>
      </c>
      <c r="E68" s="304"/>
      <c r="F68" s="304"/>
      <c r="G68" s="304">
        <v>1</v>
      </c>
      <c r="H68" s="304">
        <v>14</v>
      </c>
      <c r="I68" s="304"/>
      <c r="J68" s="304"/>
      <c r="K68" s="27">
        <v>1</v>
      </c>
      <c r="L68" s="3">
        <v>18</v>
      </c>
      <c r="M68" s="27">
        <v>1</v>
      </c>
      <c r="N68" s="3">
        <v>14</v>
      </c>
      <c r="O68" s="27">
        <v>1</v>
      </c>
      <c r="P68" s="3">
        <v>15</v>
      </c>
      <c r="Q68" s="27">
        <v>1</v>
      </c>
      <c r="R68" s="3">
        <v>16</v>
      </c>
      <c r="S68" s="190">
        <f aca="true" t="shared" si="26" ref="S68:T71">K68+M68+O68+Q68</f>
        <v>4</v>
      </c>
      <c r="T68" s="190">
        <f t="shared" si="26"/>
        <v>63</v>
      </c>
      <c r="U68" s="27"/>
      <c r="V68" s="3"/>
      <c r="W68" s="27"/>
      <c r="X68" s="3"/>
      <c r="Y68" s="27"/>
      <c r="Z68" s="3"/>
      <c r="AA68" s="3"/>
      <c r="AB68" s="3"/>
      <c r="AC68" s="3"/>
      <c r="AD68" s="3"/>
      <c r="AE68" s="190"/>
      <c r="AF68" s="190"/>
      <c r="AG68" s="4"/>
      <c r="AH68" s="4"/>
      <c r="AI68" s="3"/>
      <c r="AJ68" s="3"/>
      <c r="AK68" s="3"/>
      <c r="AL68" s="3"/>
      <c r="AM68" s="3"/>
      <c r="AN68" s="3"/>
      <c r="AO68" s="4"/>
      <c r="AP68" s="4"/>
      <c r="AQ68" s="212">
        <f>S68+AE68</f>
        <v>4</v>
      </c>
      <c r="AR68" s="212">
        <f>T68+AF68</f>
        <v>63</v>
      </c>
      <c r="AS68" s="307">
        <f aca="true" t="shared" si="27" ref="AS68:AT71">C68+E68+G68+I68</f>
        <v>2</v>
      </c>
      <c r="AT68" s="307">
        <f t="shared" si="27"/>
        <v>41</v>
      </c>
      <c r="AU68" s="253">
        <f t="shared" si="5"/>
        <v>15.75</v>
      </c>
      <c r="AV68" s="254">
        <f t="shared" si="6"/>
        <v>47.25</v>
      </c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</row>
    <row r="69" spans="1:70" s="1" customFormat="1" ht="12.75" customHeight="1">
      <c r="A69" s="3">
        <v>2</v>
      </c>
      <c r="B69" s="239" t="s">
        <v>111</v>
      </c>
      <c r="C69" s="304">
        <v>1</v>
      </c>
      <c r="D69" s="304">
        <v>15</v>
      </c>
      <c r="E69" s="301"/>
      <c r="F69" s="301"/>
      <c r="G69" s="304"/>
      <c r="H69" s="304"/>
      <c r="I69" s="304">
        <v>1</v>
      </c>
      <c r="J69" s="304">
        <v>19</v>
      </c>
      <c r="K69" s="27">
        <v>0</v>
      </c>
      <c r="L69" s="3">
        <v>0</v>
      </c>
      <c r="M69" s="27">
        <v>1</v>
      </c>
      <c r="N69" s="3">
        <v>11</v>
      </c>
      <c r="O69" s="27">
        <v>0</v>
      </c>
      <c r="P69" s="3">
        <v>0</v>
      </c>
      <c r="Q69" s="27">
        <v>1</v>
      </c>
      <c r="R69" s="3">
        <v>18</v>
      </c>
      <c r="S69" s="190">
        <f t="shared" si="26"/>
        <v>2</v>
      </c>
      <c r="T69" s="190">
        <f t="shared" si="26"/>
        <v>29</v>
      </c>
      <c r="U69" s="27"/>
      <c r="V69" s="3"/>
      <c r="W69" s="27"/>
      <c r="X69" s="3"/>
      <c r="Y69" s="27"/>
      <c r="Z69" s="3"/>
      <c r="AA69" s="3"/>
      <c r="AB69" s="3"/>
      <c r="AC69" s="3"/>
      <c r="AD69" s="3"/>
      <c r="AE69" s="190"/>
      <c r="AF69" s="190"/>
      <c r="AG69" s="4"/>
      <c r="AH69" s="4"/>
      <c r="AI69" s="3"/>
      <c r="AJ69" s="3"/>
      <c r="AK69" s="3"/>
      <c r="AL69" s="3"/>
      <c r="AM69" s="3"/>
      <c r="AN69" s="3"/>
      <c r="AO69" s="4"/>
      <c r="AP69" s="4"/>
      <c r="AQ69" s="212">
        <f>S69+AE69</f>
        <v>2</v>
      </c>
      <c r="AR69" s="212">
        <f>T69+AF69</f>
        <v>29</v>
      </c>
      <c r="AS69" s="307">
        <f t="shared" si="27"/>
        <v>2</v>
      </c>
      <c r="AT69" s="307">
        <f t="shared" si="27"/>
        <v>34</v>
      </c>
      <c r="AU69" s="253">
        <f t="shared" si="5"/>
        <v>14.5</v>
      </c>
      <c r="AV69" s="254">
        <f t="shared" si="6"/>
        <v>21.75</v>
      </c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</row>
    <row r="70" spans="1:70" s="1" customFormat="1" ht="12.75">
      <c r="A70" s="3">
        <v>3</v>
      </c>
      <c r="B70" s="240" t="s">
        <v>112</v>
      </c>
      <c r="C70" s="304"/>
      <c r="D70" s="304"/>
      <c r="E70" s="304">
        <v>1</v>
      </c>
      <c r="F70" s="304">
        <v>18</v>
      </c>
      <c r="G70" s="304"/>
      <c r="H70" s="304"/>
      <c r="I70" s="304">
        <v>1</v>
      </c>
      <c r="J70" s="304">
        <v>18</v>
      </c>
      <c r="K70" s="27">
        <v>1</v>
      </c>
      <c r="L70" s="3">
        <v>17</v>
      </c>
      <c r="M70" s="27">
        <v>0</v>
      </c>
      <c r="N70" s="3">
        <v>0</v>
      </c>
      <c r="O70" s="27">
        <v>1</v>
      </c>
      <c r="P70" s="3">
        <v>12</v>
      </c>
      <c r="Q70" s="27">
        <v>0</v>
      </c>
      <c r="R70" s="3">
        <v>0</v>
      </c>
      <c r="S70" s="190">
        <f t="shared" si="26"/>
        <v>2</v>
      </c>
      <c r="T70" s="190">
        <f t="shared" si="26"/>
        <v>29</v>
      </c>
      <c r="U70" s="27"/>
      <c r="V70" s="3"/>
      <c r="W70" s="27"/>
      <c r="X70" s="3"/>
      <c r="Y70" s="27"/>
      <c r="Z70" s="3"/>
      <c r="AA70" s="3"/>
      <c r="AB70" s="3"/>
      <c r="AC70" s="3"/>
      <c r="AD70" s="3"/>
      <c r="AE70" s="190"/>
      <c r="AF70" s="190"/>
      <c r="AG70" s="4"/>
      <c r="AH70" s="4"/>
      <c r="AI70" s="3"/>
      <c r="AJ70" s="3"/>
      <c r="AK70" s="3"/>
      <c r="AL70" s="3"/>
      <c r="AM70" s="3"/>
      <c r="AN70" s="3"/>
      <c r="AO70" s="4"/>
      <c r="AP70" s="4"/>
      <c r="AQ70" s="212">
        <f>AE70+S70</f>
        <v>2</v>
      </c>
      <c r="AR70" s="212">
        <f>AF70+T70</f>
        <v>29</v>
      </c>
      <c r="AS70" s="307">
        <f t="shared" si="27"/>
        <v>2</v>
      </c>
      <c r="AT70" s="307">
        <f t="shared" si="27"/>
        <v>36</v>
      </c>
      <c r="AU70" s="253">
        <f t="shared" si="5"/>
        <v>14.5</v>
      </c>
      <c r="AV70" s="254">
        <f t="shared" si="6"/>
        <v>21.75</v>
      </c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</row>
    <row r="71" spans="1:70" s="1" customFormat="1" ht="13.5" thickBot="1">
      <c r="A71" s="11">
        <v>4</v>
      </c>
      <c r="B71" s="243" t="s">
        <v>113</v>
      </c>
      <c r="C71" s="305">
        <v>1</v>
      </c>
      <c r="D71" s="305">
        <v>20</v>
      </c>
      <c r="E71" s="305"/>
      <c r="F71" s="305"/>
      <c r="G71" s="304"/>
      <c r="H71" s="304"/>
      <c r="I71" s="306"/>
      <c r="J71" s="306"/>
      <c r="K71" s="77">
        <v>0</v>
      </c>
      <c r="L71" s="75">
        <v>0</v>
      </c>
      <c r="M71" s="77">
        <v>0</v>
      </c>
      <c r="N71" s="75">
        <v>0</v>
      </c>
      <c r="O71" s="77">
        <v>1</v>
      </c>
      <c r="P71" s="75">
        <v>14</v>
      </c>
      <c r="Q71" s="77">
        <v>0</v>
      </c>
      <c r="R71" s="75">
        <v>0</v>
      </c>
      <c r="S71" s="195">
        <f t="shared" si="26"/>
        <v>1</v>
      </c>
      <c r="T71" s="195">
        <f t="shared" si="26"/>
        <v>14</v>
      </c>
      <c r="U71" s="77"/>
      <c r="V71" s="75"/>
      <c r="W71" s="77"/>
      <c r="X71" s="75"/>
      <c r="Y71" s="77"/>
      <c r="Z71" s="75"/>
      <c r="AA71" s="75"/>
      <c r="AB71" s="75"/>
      <c r="AC71" s="75"/>
      <c r="AD71" s="75"/>
      <c r="AE71" s="205"/>
      <c r="AF71" s="205"/>
      <c r="AG71" s="15"/>
      <c r="AH71" s="15"/>
      <c r="AI71" s="75"/>
      <c r="AJ71" s="75"/>
      <c r="AK71" s="75"/>
      <c r="AL71" s="75"/>
      <c r="AM71" s="75"/>
      <c r="AN71" s="75"/>
      <c r="AO71" s="15"/>
      <c r="AP71" s="15"/>
      <c r="AQ71" s="215">
        <f>AE71+S71</f>
        <v>1</v>
      </c>
      <c r="AR71" s="215">
        <f>AF71+T71</f>
        <v>14</v>
      </c>
      <c r="AS71" s="307">
        <f t="shared" si="27"/>
        <v>1</v>
      </c>
      <c r="AT71" s="307">
        <f t="shared" si="27"/>
        <v>20</v>
      </c>
      <c r="AU71" s="255">
        <f t="shared" si="5"/>
        <v>14</v>
      </c>
      <c r="AV71" s="254">
        <f t="shared" si="6"/>
        <v>10.5</v>
      </c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</row>
    <row r="72" spans="1:70" s="104" customFormat="1" ht="13.5" thickBot="1">
      <c r="A72" s="82"/>
      <c r="B72" s="241" t="s">
        <v>59</v>
      </c>
      <c r="C72" s="102">
        <f aca="true" t="shared" si="28" ref="C72:H72">SUM(C68:C71)</f>
        <v>3</v>
      </c>
      <c r="D72" s="102">
        <f t="shared" si="28"/>
        <v>62</v>
      </c>
      <c r="E72" s="102">
        <f t="shared" si="28"/>
        <v>1</v>
      </c>
      <c r="F72" s="102">
        <f t="shared" si="28"/>
        <v>18</v>
      </c>
      <c r="G72" s="102">
        <f t="shared" si="28"/>
        <v>1</v>
      </c>
      <c r="H72" s="102">
        <f t="shared" si="28"/>
        <v>14</v>
      </c>
      <c r="I72" s="102">
        <f aca="true" t="shared" si="29" ref="I72:T72">SUM(I68:I71)</f>
        <v>2</v>
      </c>
      <c r="J72" s="102">
        <f t="shared" si="29"/>
        <v>37</v>
      </c>
      <c r="K72" s="102">
        <f t="shared" si="29"/>
        <v>2</v>
      </c>
      <c r="L72" s="102">
        <f t="shared" si="29"/>
        <v>35</v>
      </c>
      <c r="M72" s="102">
        <f t="shared" si="29"/>
        <v>2</v>
      </c>
      <c r="N72" s="102">
        <f t="shared" si="29"/>
        <v>25</v>
      </c>
      <c r="O72" s="102">
        <f t="shared" si="29"/>
        <v>3</v>
      </c>
      <c r="P72" s="102">
        <f t="shared" si="29"/>
        <v>41</v>
      </c>
      <c r="Q72" s="102">
        <f t="shared" si="29"/>
        <v>2</v>
      </c>
      <c r="R72" s="102">
        <f t="shared" si="29"/>
        <v>34</v>
      </c>
      <c r="S72" s="203">
        <f t="shared" si="29"/>
        <v>9</v>
      </c>
      <c r="T72" s="203">
        <f t="shared" si="29"/>
        <v>135</v>
      </c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203"/>
      <c r="AF72" s="203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221">
        <f>SUM(AQ68:AQ71)</f>
        <v>9</v>
      </c>
      <c r="AR72" s="221">
        <f>SUM(AR68:AR71)</f>
        <v>135</v>
      </c>
      <c r="AS72" s="308">
        <f>SUM(AS68:AS71)</f>
        <v>7</v>
      </c>
      <c r="AT72" s="308">
        <f>SUM(AT68:AT71)</f>
        <v>131</v>
      </c>
      <c r="AU72" s="269">
        <f t="shared" si="5"/>
        <v>15</v>
      </c>
      <c r="AV72" s="270">
        <f t="shared" si="6"/>
        <v>101.25</v>
      </c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</row>
    <row r="73" spans="1:70" s="43" customFormat="1" ht="13.5" thickBot="1">
      <c r="A73" s="47"/>
      <c r="B73" s="242" t="s">
        <v>32</v>
      </c>
      <c r="C73" s="108">
        <f>C72+C66+C63+C26</f>
        <v>3</v>
      </c>
      <c r="D73" s="108">
        <f>D72+D66+D63+D26</f>
        <v>62</v>
      </c>
      <c r="E73" s="108">
        <f aca="true" t="shared" si="30" ref="E73:AT73">E72+E66+E63+E26</f>
        <v>1</v>
      </c>
      <c r="F73" s="108">
        <f t="shared" si="30"/>
        <v>18</v>
      </c>
      <c r="G73" s="108">
        <f t="shared" si="30"/>
        <v>1</v>
      </c>
      <c r="H73" s="108">
        <f t="shared" si="30"/>
        <v>14</v>
      </c>
      <c r="I73" s="108">
        <f t="shared" si="30"/>
        <v>2</v>
      </c>
      <c r="J73" s="108">
        <f t="shared" si="30"/>
        <v>37</v>
      </c>
      <c r="K73" s="108">
        <f t="shared" si="30"/>
        <v>45</v>
      </c>
      <c r="L73" s="108">
        <f t="shared" si="30"/>
        <v>1052</v>
      </c>
      <c r="M73" s="108">
        <f t="shared" si="30"/>
        <v>52</v>
      </c>
      <c r="N73" s="108">
        <f t="shared" si="30"/>
        <v>1173</v>
      </c>
      <c r="O73" s="108">
        <f t="shared" si="30"/>
        <v>52</v>
      </c>
      <c r="P73" s="108">
        <f t="shared" si="30"/>
        <v>1165</v>
      </c>
      <c r="Q73" s="108">
        <f t="shared" si="30"/>
        <v>51</v>
      </c>
      <c r="R73" s="108">
        <f t="shared" si="30"/>
        <v>1153</v>
      </c>
      <c r="S73" s="204">
        <f t="shared" si="30"/>
        <v>200</v>
      </c>
      <c r="T73" s="204">
        <f t="shared" si="30"/>
        <v>4543</v>
      </c>
      <c r="U73" s="108">
        <f t="shared" si="30"/>
        <v>56</v>
      </c>
      <c r="V73" s="108">
        <f t="shared" si="30"/>
        <v>1225</v>
      </c>
      <c r="W73" s="108">
        <f t="shared" si="30"/>
        <v>52</v>
      </c>
      <c r="X73" s="108">
        <f t="shared" si="30"/>
        <v>1074</v>
      </c>
      <c r="Y73" s="108">
        <f t="shared" si="30"/>
        <v>57</v>
      </c>
      <c r="Z73" s="108">
        <f t="shared" si="30"/>
        <v>1180</v>
      </c>
      <c r="AA73" s="108">
        <f t="shared" si="30"/>
        <v>57</v>
      </c>
      <c r="AB73" s="108">
        <f t="shared" si="30"/>
        <v>1168</v>
      </c>
      <c r="AC73" s="108">
        <f t="shared" si="30"/>
        <v>53</v>
      </c>
      <c r="AD73" s="108">
        <f t="shared" si="30"/>
        <v>1116</v>
      </c>
      <c r="AE73" s="204">
        <f t="shared" si="30"/>
        <v>275</v>
      </c>
      <c r="AF73" s="204">
        <f t="shared" si="30"/>
        <v>5763</v>
      </c>
      <c r="AG73" s="108">
        <f t="shared" si="30"/>
        <v>0</v>
      </c>
      <c r="AH73" s="108">
        <f t="shared" si="30"/>
        <v>0</v>
      </c>
      <c r="AI73" s="108">
        <f t="shared" si="30"/>
        <v>11</v>
      </c>
      <c r="AJ73" s="108">
        <f t="shared" si="30"/>
        <v>269</v>
      </c>
      <c r="AK73" s="108">
        <f t="shared" si="30"/>
        <v>11</v>
      </c>
      <c r="AL73" s="108">
        <f t="shared" si="30"/>
        <v>250</v>
      </c>
      <c r="AM73" s="108">
        <f t="shared" si="30"/>
        <v>14</v>
      </c>
      <c r="AN73" s="108">
        <f t="shared" si="30"/>
        <v>267</v>
      </c>
      <c r="AO73" s="108">
        <f t="shared" si="30"/>
        <v>36</v>
      </c>
      <c r="AP73" s="108">
        <f t="shared" si="30"/>
        <v>786</v>
      </c>
      <c r="AQ73" s="222">
        <f t="shared" si="30"/>
        <v>511</v>
      </c>
      <c r="AR73" s="222">
        <f t="shared" si="30"/>
        <v>11092</v>
      </c>
      <c r="AS73" s="308">
        <f t="shared" si="30"/>
        <v>7</v>
      </c>
      <c r="AT73" s="308">
        <f t="shared" si="30"/>
        <v>131</v>
      </c>
      <c r="AU73" s="269">
        <f t="shared" si="5"/>
        <v>21.70645792563601</v>
      </c>
      <c r="AV73" s="265">
        <f>(T73*0.75)+(AF73*1)+(AP73*1.22)</f>
        <v>10129.17</v>
      </c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</row>
    <row r="74" spans="1:70" ht="23.25" thickBot="1">
      <c r="A74" s="244"/>
      <c r="B74" s="250" t="s">
        <v>114</v>
      </c>
      <c r="C74" s="250"/>
      <c r="D74" s="250"/>
      <c r="E74" s="245"/>
      <c r="F74" s="245"/>
      <c r="G74" s="245"/>
      <c r="H74" s="245"/>
      <c r="I74" s="245"/>
      <c r="J74" s="245"/>
      <c r="K74" s="246"/>
      <c r="L74" s="246"/>
      <c r="M74" s="246">
        <v>1</v>
      </c>
      <c r="N74" s="246">
        <v>6</v>
      </c>
      <c r="O74" s="246"/>
      <c r="P74" s="246"/>
      <c r="Q74" s="246">
        <v>1</v>
      </c>
      <c r="R74" s="245">
        <v>9</v>
      </c>
      <c r="S74" s="300">
        <f>K74+M74+O74+Q74</f>
        <v>2</v>
      </c>
      <c r="T74" s="300">
        <f>L74+N74+P74+R74</f>
        <v>15</v>
      </c>
      <c r="U74" s="245">
        <v>1</v>
      </c>
      <c r="V74" s="245">
        <v>6</v>
      </c>
      <c r="W74" s="245"/>
      <c r="X74" s="245"/>
      <c r="Y74" s="245">
        <v>1</v>
      </c>
      <c r="Z74" s="245">
        <v>5</v>
      </c>
      <c r="AA74" s="245">
        <v>1</v>
      </c>
      <c r="AB74" s="245">
        <v>6</v>
      </c>
      <c r="AC74" s="245"/>
      <c r="AD74" s="245"/>
      <c r="AE74" s="300">
        <f>U74+W74+Y74+AA74+AC74</f>
        <v>3</v>
      </c>
      <c r="AF74" s="300">
        <f>V74+X74+Z74+AB74+AD74</f>
        <v>17</v>
      </c>
      <c r="AG74" s="247"/>
      <c r="AH74" s="247"/>
      <c r="AI74" s="245"/>
      <c r="AJ74" s="245"/>
      <c r="AK74" s="245"/>
      <c r="AL74" s="245"/>
      <c r="AM74" s="245"/>
      <c r="AN74" s="245"/>
      <c r="AO74" s="245"/>
      <c r="AP74" s="245"/>
      <c r="AQ74" s="220">
        <f>AE74+S74</f>
        <v>5</v>
      </c>
      <c r="AR74" s="220">
        <f>AF74+T74</f>
        <v>32</v>
      </c>
      <c r="AS74" s="245"/>
      <c r="AT74" s="245"/>
      <c r="AU74" s="248"/>
      <c r="AV74" s="249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</row>
    <row r="75" spans="1:7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31"/>
      <c r="L75" s="18"/>
      <c r="M75" s="31"/>
      <c r="N75" s="18"/>
      <c r="O75" s="31"/>
      <c r="P75" s="18"/>
      <c r="Q75" s="31"/>
      <c r="R75" s="18"/>
      <c r="S75" s="24"/>
      <c r="T75" s="24"/>
      <c r="U75" s="31"/>
      <c r="V75" s="18"/>
      <c r="W75" s="31"/>
      <c r="X75" s="18"/>
      <c r="Y75" s="31"/>
      <c r="Z75" s="18"/>
      <c r="AA75" s="18"/>
      <c r="AB75" s="18"/>
      <c r="AC75" s="18"/>
      <c r="AD75" s="18"/>
      <c r="AE75" s="24"/>
      <c r="AF75" s="24"/>
      <c r="AG75" s="24"/>
      <c r="AH75" s="24"/>
      <c r="AI75" s="18"/>
      <c r="AJ75" s="18"/>
      <c r="AK75" s="18"/>
      <c r="AL75" s="18"/>
      <c r="AM75" s="18"/>
      <c r="AN75" s="18"/>
      <c r="AO75" s="18"/>
      <c r="AP75" s="731"/>
      <c r="AQ75" s="731"/>
      <c r="AR75" s="731"/>
      <c r="AS75" s="18"/>
      <c r="AT75" s="18"/>
      <c r="AU75" s="96"/>
      <c r="AV75" s="119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</row>
    <row r="76" spans="1:7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31"/>
      <c r="L76" s="18"/>
      <c r="M76" s="31"/>
      <c r="N76" s="18"/>
      <c r="O76" s="31"/>
      <c r="P76" s="18"/>
      <c r="Q76" s="31"/>
      <c r="R76" s="18"/>
      <c r="S76" s="24"/>
      <c r="T76" s="24"/>
      <c r="U76" s="31"/>
      <c r="V76" s="18"/>
      <c r="W76" s="31"/>
      <c r="X76" s="18"/>
      <c r="Y76" s="31"/>
      <c r="Z76" s="18"/>
      <c r="AA76" s="18"/>
      <c r="AB76" s="18"/>
      <c r="AC76" s="18"/>
      <c r="AD76" s="18"/>
      <c r="AE76" s="24"/>
      <c r="AF76" s="24"/>
      <c r="AG76" s="24"/>
      <c r="AH76" s="24"/>
      <c r="AI76" s="18"/>
      <c r="AJ76" s="18"/>
      <c r="AK76" s="18"/>
      <c r="AL76" s="18"/>
      <c r="AM76" s="18"/>
      <c r="AN76" s="18"/>
      <c r="AO76" s="18"/>
      <c r="AP76" s="18"/>
      <c r="AQ76" s="24"/>
      <c r="AR76" s="24"/>
      <c r="AS76" s="18"/>
      <c r="AT76" s="18"/>
      <c r="AU76" s="96"/>
      <c r="AV76" s="119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</row>
    <row r="77" spans="1:7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31"/>
      <c r="L77" s="18"/>
      <c r="M77" s="31"/>
      <c r="N77" s="18"/>
      <c r="O77" s="31"/>
      <c r="P77" s="18"/>
      <c r="Q77" s="31"/>
      <c r="R77" s="18"/>
      <c r="S77" s="24"/>
      <c r="T77" s="24"/>
      <c r="U77" s="31"/>
      <c r="V77" s="18"/>
      <c r="W77" s="31"/>
      <c r="X77" s="18"/>
      <c r="Y77" s="31"/>
      <c r="Z77" s="18"/>
      <c r="AA77" s="18"/>
      <c r="AB77" s="18"/>
      <c r="AC77" s="18"/>
      <c r="AD77" s="18"/>
      <c r="AE77" s="24"/>
      <c r="AF77" s="24"/>
      <c r="AG77" s="24"/>
      <c r="AH77" s="24"/>
      <c r="AI77" s="18"/>
      <c r="AJ77" s="18"/>
      <c r="AK77" s="18"/>
      <c r="AL77" s="18"/>
      <c r="AM77" s="18"/>
      <c r="AN77" s="18"/>
      <c r="AO77" s="18"/>
      <c r="AP77" s="18"/>
      <c r="AQ77" s="24"/>
      <c r="AR77" s="24"/>
      <c r="AS77" s="18"/>
      <c r="AT77" s="18"/>
      <c r="AU77" s="96"/>
      <c r="AV77" s="119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</row>
    <row r="78" spans="1:7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31"/>
      <c r="L78" s="18"/>
      <c r="M78" s="31"/>
      <c r="N78" s="18"/>
      <c r="O78" s="31"/>
      <c r="P78" s="18"/>
      <c r="Q78" s="31"/>
      <c r="R78" s="18"/>
      <c r="S78" s="24"/>
      <c r="T78" s="24"/>
      <c r="U78" s="31"/>
      <c r="V78" s="18"/>
      <c r="W78" s="31"/>
      <c r="X78" s="18"/>
      <c r="Y78" s="31"/>
      <c r="Z78" s="18"/>
      <c r="AA78" s="18"/>
      <c r="AB78" s="18"/>
      <c r="AC78" s="18"/>
      <c r="AD78" s="18"/>
      <c r="AE78" s="24"/>
      <c r="AF78" s="24"/>
      <c r="AG78" s="24"/>
      <c r="AH78" s="24"/>
      <c r="AI78" s="18"/>
      <c r="AJ78" s="18"/>
      <c r="AK78" s="18"/>
      <c r="AL78" s="18"/>
      <c r="AM78" s="18"/>
      <c r="AN78" s="18"/>
      <c r="AO78" s="18"/>
      <c r="AP78" s="18"/>
      <c r="AQ78" s="24"/>
      <c r="AR78" s="24"/>
      <c r="AS78" s="18"/>
      <c r="AT78" s="18"/>
      <c r="AU78" s="96"/>
      <c r="AV78" s="119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</row>
    <row r="79" spans="1:7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31"/>
      <c r="L79" s="18"/>
      <c r="M79" s="31"/>
      <c r="N79" s="18"/>
      <c r="O79" s="31"/>
      <c r="P79" s="18"/>
      <c r="Q79" s="31"/>
      <c r="R79" s="18"/>
      <c r="S79" s="24"/>
      <c r="T79" s="24"/>
      <c r="U79" s="31"/>
      <c r="V79" s="18"/>
      <c r="W79" s="31"/>
      <c r="X79" s="18"/>
      <c r="Y79" s="31"/>
      <c r="Z79" s="18"/>
      <c r="AA79" s="18"/>
      <c r="AB79" s="18"/>
      <c r="AC79" s="18"/>
      <c r="AD79" s="18"/>
      <c r="AE79" s="24"/>
      <c r="AF79" s="24"/>
      <c r="AG79" s="24"/>
      <c r="AH79" s="24"/>
      <c r="AI79" s="18"/>
      <c r="AJ79" s="18"/>
      <c r="AK79" s="18"/>
      <c r="AL79" s="18"/>
      <c r="AM79" s="18"/>
      <c r="AN79" s="18"/>
      <c r="AO79" s="18"/>
      <c r="AP79" s="18"/>
      <c r="AQ79" s="24"/>
      <c r="AR79" s="24"/>
      <c r="AS79" s="18"/>
      <c r="AT79" s="18"/>
      <c r="AU79" s="96"/>
      <c r="AV79" s="119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</row>
    <row r="80" spans="1:70" ht="12.75">
      <c r="A80" s="99" t="s">
        <v>154</v>
      </c>
      <c r="AS80" s="18"/>
      <c r="AT80" s="18"/>
      <c r="AU80" s="96"/>
      <c r="AV80" s="119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</row>
    <row r="81" spans="45:70" ht="12.75">
      <c r="AS81" s="18"/>
      <c r="AT81" s="18"/>
      <c r="AU81" s="96"/>
      <c r="AV81" s="119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</row>
    <row r="82" spans="45:70" ht="12.75">
      <c r="AS82" s="18"/>
      <c r="AT82" s="18"/>
      <c r="AU82" s="96"/>
      <c r="AV82" s="119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</row>
    <row r="83" spans="2:70" ht="12.75">
      <c r="B83" s="2"/>
      <c r="C83" s="2"/>
      <c r="D83" s="2"/>
      <c r="AS83" s="18"/>
      <c r="AT83" s="18"/>
      <c r="AU83" s="96"/>
      <c r="AV83" s="119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</row>
    <row r="84" spans="45:70" ht="12.75">
      <c r="AS84" s="18"/>
      <c r="AT84" s="18"/>
      <c r="AU84" s="96"/>
      <c r="AV84" s="119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</row>
    <row r="85" spans="45:70" ht="12.75">
      <c r="AS85" s="18"/>
      <c r="AT85" s="18"/>
      <c r="AU85" s="96"/>
      <c r="AV85" s="119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</row>
    <row r="86" spans="45:70" ht="12.75">
      <c r="AS86" s="18"/>
      <c r="AT86" s="18"/>
      <c r="AU86" s="96"/>
      <c r="AV86" s="119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</row>
    <row r="87" spans="45:70" ht="12.75">
      <c r="AS87" s="18"/>
      <c r="AT87" s="18"/>
      <c r="AU87" s="96"/>
      <c r="AV87" s="119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</row>
    <row r="88" spans="45:70" ht="12.75">
      <c r="AS88" s="18"/>
      <c r="AT88" s="18"/>
      <c r="AU88" s="96"/>
      <c r="AV88" s="119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</row>
    <row r="89" spans="45:70" ht="12.75">
      <c r="AS89" s="18"/>
      <c r="AT89" s="18"/>
      <c r="AU89" s="96"/>
      <c r="AV89" s="119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</row>
    <row r="90" spans="45:70" ht="12.75">
      <c r="AS90" s="18"/>
      <c r="AT90" s="18"/>
      <c r="AU90" s="96"/>
      <c r="AV90" s="119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</row>
    <row r="91" spans="45:70" ht="12.75">
      <c r="AS91" s="18"/>
      <c r="AT91" s="18"/>
      <c r="AU91" s="96"/>
      <c r="AV91" s="119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</row>
    <row r="92" spans="45:70" ht="12.75">
      <c r="AS92" s="18"/>
      <c r="AT92" s="18"/>
      <c r="AU92" s="96"/>
      <c r="AV92" s="119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</row>
    <row r="93" spans="45:70" ht="12.75">
      <c r="AS93" s="18"/>
      <c r="AT93" s="18"/>
      <c r="AU93" s="96"/>
      <c r="AV93" s="119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</row>
    <row r="94" spans="45:70" ht="12.75">
      <c r="AS94" s="18"/>
      <c r="AT94" s="18"/>
      <c r="AU94" s="96"/>
      <c r="AV94" s="119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</row>
    <row r="95" spans="45:70" ht="12.75">
      <c r="AS95" s="18"/>
      <c r="AT95" s="18"/>
      <c r="AU95" s="96"/>
      <c r="AV95" s="119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</row>
    <row r="96" spans="45:70" ht="12.75">
      <c r="AS96" s="18"/>
      <c r="AT96" s="18"/>
      <c r="AU96" s="96"/>
      <c r="AV96" s="119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</row>
    <row r="97" spans="45:70" ht="12.75">
      <c r="AS97" s="18"/>
      <c r="AT97" s="18"/>
      <c r="AU97" s="96"/>
      <c r="AV97" s="119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</row>
    <row r="98" spans="45:70" ht="12.75">
      <c r="AS98" s="18"/>
      <c r="AT98" s="18"/>
      <c r="AU98" s="96"/>
      <c r="AV98" s="119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</row>
    <row r="99" spans="45:70" ht="12.75">
      <c r="AS99" s="18"/>
      <c r="AT99" s="18"/>
      <c r="AU99" s="96"/>
      <c r="AV99" s="119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</row>
    <row r="100" spans="45:70" ht="12.75">
      <c r="AS100" s="18"/>
      <c r="AT100" s="18"/>
      <c r="AU100" s="96"/>
      <c r="AV100" s="119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</row>
    <row r="101" spans="45:70" ht="12.75">
      <c r="AS101" s="18"/>
      <c r="AT101" s="18"/>
      <c r="AU101" s="96"/>
      <c r="AV101" s="119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</row>
    <row r="102" spans="45:70" ht="12.75">
      <c r="AS102" s="18"/>
      <c r="AT102" s="18"/>
      <c r="AU102" s="96"/>
      <c r="AV102" s="119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</row>
  </sheetData>
  <sheetProtection/>
  <mergeCells count="10">
    <mergeCell ref="C7:D7"/>
    <mergeCell ref="AU7:AU8"/>
    <mergeCell ref="AV7:AV8"/>
    <mergeCell ref="AP75:AR75"/>
    <mergeCell ref="T4:AB4"/>
    <mergeCell ref="T5:AC5"/>
    <mergeCell ref="E7:F7"/>
    <mergeCell ref="G7:H7"/>
    <mergeCell ref="I7:J7"/>
    <mergeCell ref="AS7:AT7"/>
  </mergeCells>
  <printOptions/>
  <pageMargins left="0.1968503937007874" right="0.1968503937007874" top="0.4724409448818898" bottom="0.1968503937007874" header="0.4330708661417323" footer="0.1574803149606299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P104"/>
  <sheetViews>
    <sheetView zoomScale="112" zoomScaleNormal="112" zoomScalePageLayoutView="0" workbookViewId="0" topLeftCell="A7">
      <pane xSplit="2" ySplit="2" topLeftCell="K48" activePane="bottomRight" state="frozen"/>
      <selection pane="topLeft" activeCell="A7" sqref="A7"/>
      <selection pane="topRight" activeCell="C1" sqref="C1"/>
      <selection pane="bottomLeft" activeCell="A8" sqref="A8"/>
      <selection pane="bottomRight" activeCell="AH19" sqref="AG19:AH2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6.875" style="2" customWidth="1"/>
    <col min="43" max="43" width="2.375" style="0" customWidth="1"/>
    <col min="44" max="44" width="3.75390625" style="0" customWidth="1"/>
    <col min="45" max="45" width="3.125" style="91" customWidth="1"/>
    <col min="46" max="46" width="6.1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1:44" ht="12.75">
      <c r="A4" s="18"/>
      <c r="B4" s="25"/>
      <c r="C4" s="25"/>
      <c r="D4" s="25"/>
      <c r="E4" s="25"/>
      <c r="F4" s="25"/>
      <c r="G4" s="25"/>
      <c r="H4" s="18"/>
      <c r="I4" s="41"/>
      <c r="J4" s="18"/>
      <c r="K4" s="31"/>
      <c r="L4" s="18"/>
      <c r="M4" s="31"/>
      <c r="N4" s="18"/>
      <c r="O4" s="31"/>
      <c r="P4" s="18"/>
      <c r="Q4" s="24"/>
      <c r="R4" s="742" t="s">
        <v>77</v>
      </c>
      <c r="S4" s="742"/>
      <c r="T4" s="742"/>
      <c r="U4" s="742"/>
      <c r="V4" s="742"/>
      <c r="W4" s="742"/>
      <c r="X4" s="742"/>
      <c r="Y4" s="742"/>
      <c r="Z4" s="742"/>
      <c r="AA4" s="25"/>
      <c r="AB4" s="25"/>
      <c r="AC4" s="25"/>
      <c r="AD4" s="38"/>
      <c r="AE4" s="38"/>
      <c r="AF4" s="38"/>
      <c r="AG4" s="18"/>
      <c r="AH4" s="18"/>
      <c r="AI4" s="18"/>
      <c r="AJ4" s="25"/>
      <c r="AK4" s="25"/>
      <c r="AL4" s="25"/>
      <c r="AM4" s="25"/>
      <c r="AN4" s="25"/>
      <c r="AO4" s="38"/>
      <c r="AP4" s="38"/>
      <c r="AQ4" s="9"/>
      <c r="AR4" s="9"/>
    </row>
    <row r="5" spans="1:43" ht="12.75">
      <c r="A5" s="18"/>
      <c r="B5" s="18"/>
      <c r="C5" s="18"/>
      <c r="D5" s="18"/>
      <c r="E5" s="18"/>
      <c r="F5" s="18"/>
      <c r="G5" s="18"/>
      <c r="H5" s="18"/>
      <c r="I5" s="41"/>
      <c r="J5" s="18"/>
      <c r="K5" s="31"/>
      <c r="L5" s="18"/>
      <c r="M5" s="31"/>
      <c r="N5" s="18"/>
      <c r="O5" s="31"/>
      <c r="P5" s="18"/>
      <c r="Q5" s="24"/>
      <c r="R5" s="742" t="s">
        <v>105</v>
      </c>
      <c r="S5" s="742"/>
      <c r="T5" s="742"/>
      <c r="U5" s="742"/>
      <c r="V5" s="742"/>
      <c r="W5" s="742"/>
      <c r="X5" s="742"/>
      <c r="Y5" s="742"/>
      <c r="Z5" s="742"/>
      <c r="AA5" s="742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31"/>
      <c r="J6" s="18"/>
      <c r="K6" s="31"/>
      <c r="L6" s="18"/>
      <c r="M6" s="31"/>
      <c r="N6" s="18"/>
      <c r="O6" s="31"/>
      <c r="P6" s="18"/>
      <c r="Q6" s="24"/>
      <c r="R6" s="38"/>
      <c r="S6" s="39"/>
      <c r="T6" s="25"/>
      <c r="U6" s="32"/>
      <c r="V6" s="25"/>
      <c r="W6" s="32"/>
      <c r="X6" s="25"/>
      <c r="Y6" s="25"/>
      <c r="Z6" s="25"/>
      <c r="AA6" s="25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68" s="1" customFormat="1" ht="12.75">
      <c r="A7" s="3" t="s">
        <v>0</v>
      </c>
      <c r="B7" s="20"/>
      <c r="C7" s="743" t="s">
        <v>64</v>
      </c>
      <c r="D7" s="744"/>
      <c r="E7" s="743" t="s">
        <v>65</v>
      </c>
      <c r="F7" s="744"/>
      <c r="G7" s="745" t="s">
        <v>48</v>
      </c>
      <c r="H7" s="746"/>
      <c r="I7" s="27" t="s">
        <v>3</v>
      </c>
      <c r="J7" s="3"/>
      <c r="K7" s="27" t="s">
        <v>4</v>
      </c>
      <c r="L7" s="3"/>
      <c r="M7" s="27" t="s">
        <v>6</v>
      </c>
      <c r="N7" s="3"/>
      <c r="O7" s="27" t="s">
        <v>5</v>
      </c>
      <c r="P7" s="3"/>
      <c r="Q7" s="190" t="s">
        <v>7</v>
      </c>
      <c r="R7" s="190"/>
      <c r="S7" s="27" t="s">
        <v>33</v>
      </c>
      <c r="T7" s="3"/>
      <c r="U7" s="27" t="s">
        <v>39</v>
      </c>
      <c r="V7" s="3"/>
      <c r="W7" s="27" t="s">
        <v>40</v>
      </c>
      <c r="X7" s="3"/>
      <c r="Y7" s="3" t="s">
        <v>34</v>
      </c>
      <c r="Z7" s="3"/>
      <c r="AA7" s="3" t="s">
        <v>35</v>
      </c>
      <c r="AB7" s="3"/>
      <c r="AC7" s="190" t="s">
        <v>36</v>
      </c>
      <c r="AD7" s="190"/>
      <c r="AE7" s="72" t="s">
        <v>55</v>
      </c>
      <c r="AF7" s="73"/>
      <c r="AG7" s="3" t="s">
        <v>43</v>
      </c>
      <c r="AH7" s="3"/>
      <c r="AI7" s="3" t="s">
        <v>42</v>
      </c>
      <c r="AJ7" s="3"/>
      <c r="AK7" s="8" t="s">
        <v>41</v>
      </c>
      <c r="AL7" s="8"/>
      <c r="AM7" s="184" t="s">
        <v>37</v>
      </c>
      <c r="AN7" s="184"/>
      <c r="AO7" s="212" t="s">
        <v>38</v>
      </c>
      <c r="AP7" s="212"/>
      <c r="AQ7" s="736" t="s">
        <v>69</v>
      </c>
      <c r="AR7" s="737"/>
      <c r="AS7" s="739" t="s">
        <v>84</v>
      </c>
      <c r="AT7" s="740" t="s">
        <v>100</v>
      </c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</row>
    <row r="8" spans="1:68" s="1" customFormat="1" ht="48.75" customHeight="1">
      <c r="A8" s="3"/>
      <c r="B8" s="3"/>
      <c r="C8" s="62" t="s">
        <v>50</v>
      </c>
      <c r="D8" s="62" t="s">
        <v>49</v>
      </c>
      <c r="E8" s="62" t="s">
        <v>50</v>
      </c>
      <c r="F8" s="62" t="s">
        <v>49</v>
      </c>
      <c r="G8" s="62" t="s">
        <v>50</v>
      </c>
      <c r="H8" s="62" t="s">
        <v>49</v>
      </c>
      <c r="I8" s="7" t="s">
        <v>1</v>
      </c>
      <c r="J8" s="5" t="s">
        <v>2</v>
      </c>
      <c r="K8" s="7" t="s">
        <v>1</v>
      </c>
      <c r="L8" s="5" t="s">
        <v>2</v>
      </c>
      <c r="M8" s="7" t="s">
        <v>1</v>
      </c>
      <c r="N8" s="5" t="s">
        <v>2</v>
      </c>
      <c r="O8" s="7" t="s">
        <v>1</v>
      </c>
      <c r="P8" s="5" t="s">
        <v>2</v>
      </c>
      <c r="Q8" s="191" t="s">
        <v>1</v>
      </c>
      <c r="R8" s="191" t="s">
        <v>2</v>
      </c>
      <c r="S8" s="7" t="s">
        <v>1</v>
      </c>
      <c r="T8" s="5" t="s">
        <v>2</v>
      </c>
      <c r="U8" s="7" t="s">
        <v>1</v>
      </c>
      <c r="V8" s="5" t="s">
        <v>2</v>
      </c>
      <c r="W8" s="7" t="s">
        <v>1</v>
      </c>
      <c r="X8" s="5" t="s">
        <v>2</v>
      </c>
      <c r="Y8" s="5" t="s">
        <v>1</v>
      </c>
      <c r="Z8" s="5" t="s">
        <v>2</v>
      </c>
      <c r="AA8" s="5" t="s">
        <v>1</v>
      </c>
      <c r="AB8" s="5" t="s">
        <v>2</v>
      </c>
      <c r="AC8" s="191" t="s">
        <v>1</v>
      </c>
      <c r="AD8" s="191" t="s">
        <v>2</v>
      </c>
      <c r="AE8" s="62" t="s">
        <v>1</v>
      </c>
      <c r="AF8" s="62" t="s">
        <v>2</v>
      </c>
      <c r="AG8" s="5" t="s">
        <v>1</v>
      </c>
      <c r="AH8" s="5" t="s">
        <v>2</v>
      </c>
      <c r="AI8" s="5" t="s">
        <v>1</v>
      </c>
      <c r="AJ8" s="5" t="s">
        <v>2</v>
      </c>
      <c r="AK8" s="5" t="s">
        <v>1</v>
      </c>
      <c r="AL8" s="5" t="s">
        <v>2</v>
      </c>
      <c r="AM8" s="206" t="s">
        <v>1</v>
      </c>
      <c r="AN8" s="206" t="s">
        <v>2</v>
      </c>
      <c r="AO8" s="213" t="s">
        <v>1</v>
      </c>
      <c r="AP8" s="213" t="s">
        <v>2</v>
      </c>
      <c r="AQ8" s="53" t="s">
        <v>67</v>
      </c>
      <c r="AR8" s="84" t="s">
        <v>68</v>
      </c>
      <c r="AS8" s="739"/>
      <c r="AT8" s="741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52" customFormat="1" ht="12" customHeight="1">
      <c r="A9" s="48">
        <v>1</v>
      </c>
      <c r="B9" s="48">
        <v>2</v>
      </c>
      <c r="C9" s="63">
        <v>3</v>
      </c>
      <c r="D9" s="63">
        <v>4</v>
      </c>
      <c r="E9" s="64">
        <v>5</v>
      </c>
      <c r="F9" s="63">
        <v>6</v>
      </c>
      <c r="G9" s="64">
        <v>7</v>
      </c>
      <c r="H9" s="63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  <c r="O9" s="49">
        <v>15</v>
      </c>
      <c r="P9" s="49">
        <v>16</v>
      </c>
      <c r="Q9" s="192">
        <v>17</v>
      </c>
      <c r="R9" s="192">
        <v>18</v>
      </c>
      <c r="S9" s="49">
        <v>19</v>
      </c>
      <c r="T9" s="49">
        <v>20</v>
      </c>
      <c r="U9" s="49">
        <v>21</v>
      </c>
      <c r="V9" s="49">
        <v>22</v>
      </c>
      <c r="W9" s="49">
        <v>23</v>
      </c>
      <c r="X9" s="49">
        <v>24</v>
      </c>
      <c r="Y9" s="49">
        <v>25</v>
      </c>
      <c r="Z9" s="49">
        <v>26</v>
      </c>
      <c r="AA9" s="49">
        <v>27</v>
      </c>
      <c r="AB9" s="48">
        <v>28</v>
      </c>
      <c r="AC9" s="192">
        <v>29</v>
      </c>
      <c r="AD9" s="192">
        <v>30</v>
      </c>
      <c r="AE9" s="63">
        <v>31</v>
      </c>
      <c r="AF9" s="63">
        <v>32</v>
      </c>
      <c r="AG9" s="48">
        <v>33</v>
      </c>
      <c r="AH9" s="48">
        <v>34</v>
      </c>
      <c r="AI9" s="48">
        <v>35</v>
      </c>
      <c r="AJ9" s="48">
        <v>36</v>
      </c>
      <c r="AK9" s="48">
        <v>37</v>
      </c>
      <c r="AL9" s="48">
        <v>38</v>
      </c>
      <c r="AM9" s="192">
        <v>39</v>
      </c>
      <c r="AN9" s="192">
        <v>40</v>
      </c>
      <c r="AO9" s="214">
        <v>41</v>
      </c>
      <c r="AP9" s="214">
        <v>42</v>
      </c>
      <c r="AR9" s="50"/>
      <c r="AS9" s="92"/>
      <c r="AT9" s="113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s="1" customFormat="1" ht="13.5" customHeight="1">
      <c r="A10" s="3"/>
      <c r="B10" s="3"/>
      <c r="C10" s="65"/>
      <c r="D10" s="65"/>
      <c r="E10" s="65"/>
      <c r="F10" s="65"/>
      <c r="G10" s="65"/>
      <c r="H10" s="65"/>
      <c r="I10" s="7"/>
      <c r="J10" s="5"/>
      <c r="K10" s="7"/>
      <c r="L10" s="5"/>
      <c r="M10" s="7"/>
      <c r="N10" s="5"/>
      <c r="O10" s="7"/>
      <c r="P10" s="23"/>
      <c r="Q10" s="208" t="s">
        <v>44</v>
      </c>
      <c r="R10" s="209"/>
      <c r="S10" s="207"/>
      <c r="T10" s="210"/>
      <c r="U10" s="37"/>
      <c r="V10" s="10"/>
      <c r="W10" s="7"/>
      <c r="X10" s="5"/>
      <c r="Y10" s="5"/>
      <c r="Z10" s="5"/>
      <c r="AA10" s="5"/>
      <c r="AB10" s="5"/>
      <c r="AC10" s="191"/>
      <c r="AD10" s="191"/>
      <c r="AE10" s="6"/>
      <c r="AF10" s="6"/>
      <c r="AG10" s="5"/>
      <c r="AH10" s="5"/>
      <c r="AI10" s="5"/>
      <c r="AJ10" s="5"/>
      <c r="AK10" s="5"/>
      <c r="AL10" s="5"/>
      <c r="AM10" s="206"/>
      <c r="AN10" s="206"/>
      <c r="AO10" s="213"/>
      <c r="AP10" s="213"/>
      <c r="AR10" s="16"/>
      <c r="AS10" s="92"/>
      <c r="AT10" s="113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</row>
    <row r="11" spans="1:68" s="1" customFormat="1" ht="12.75">
      <c r="A11" s="3">
        <v>1</v>
      </c>
      <c r="B11" s="3" t="s">
        <v>8</v>
      </c>
      <c r="C11" s="65"/>
      <c r="D11" s="65"/>
      <c r="E11" s="65"/>
      <c r="F11" s="65"/>
      <c r="G11" s="65"/>
      <c r="H11" s="65"/>
      <c r="I11" s="27">
        <v>3</v>
      </c>
      <c r="J11" s="3">
        <v>75</v>
      </c>
      <c r="K11" s="27">
        <v>4</v>
      </c>
      <c r="L11" s="3">
        <v>106</v>
      </c>
      <c r="M11" s="27">
        <v>3</v>
      </c>
      <c r="N11" s="3">
        <v>75</v>
      </c>
      <c r="O11" s="27">
        <v>3</v>
      </c>
      <c r="P11" s="20">
        <v>85</v>
      </c>
      <c r="Q11" s="193">
        <f>I11+K11+M11+O11</f>
        <v>13</v>
      </c>
      <c r="R11" s="190">
        <f>J11+L11+N11+P11</f>
        <v>341</v>
      </c>
      <c r="S11" s="35">
        <v>4</v>
      </c>
      <c r="T11" s="3">
        <v>100</v>
      </c>
      <c r="U11" s="27">
        <v>2</v>
      </c>
      <c r="V11" s="3">
        <v>57</v>
      </c>
      <c r="W11" s="27">
        <v>3</v>
      </c>
      <c r="X11" s="3">
        <v>73</v>
      </c>
      <c r="Y11" s="3">
        <v>2</v>
      </c>
      <c r="Z11" s="3">
        <v>55</v>
      </c>
      <c r="AA11" s="3">
        <v>2</v>
      </c>
      <c r="AB11" s="3">
        <v>61</v>
      </c>
      <c r="AC11" s="190">
        <f>S11+U11+W11+Y11+AA11</f>
        <v>13</v>
      </c>
      <c r="AD11" s="190">
        <f>T11+V11+X11+Z11+AB11</f>
        <v>346</v>
      </c>
      <c r="AE11" s="4"/>
      <c r="AF11" s="4"/>
      <c r="AG11" s="3">
        <v>3</v>
      </c>
      <c r="AH11" s="3">
        <v>75</v>
      </c>
      <c r="AI11" s="3">
        <v>4</v>
      </c>
      <c r="AJ11" s="3">
        <v>75</v>
      </c>
      <c r="AK11" s="3">
        <v>3</v>
      </c>
      <c r="AL11" s="3">
        <v>68</v>
      </c>
      <c r="AM11" s="190">
        <f>AG11+AI11+AK11</f>
        <v>10</v>
      </c>
      <c r="AN11" s="190">
        <f>AL11+AJ11+AH11</f>
        <v>218</v>
      </c>
      <c r="AO11" s="212">
        <f>AM11+AE11+AC11+Q11</f>
        <v>36</v>
      </c>
      <c r="AP11" s="212">
        <f>AN11+AF11+AD11+R11</f>
        <v>905</v>
      </c>
      <c r="AR11" s="16"/>
      <c r="AS11" s="92">
        <f>AP11/AO11</f>
        <v>25.13888888888889</v>
      </c>
      <c r="AT11" s="113">
        <f>(R11*0.75)+(AD11*1)+(AN11*1.22)</f>
        <v>867.71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2.75">
      <c r="A12" s="3">
        <v>2</v>
      </c>
      <c r="B12" s="3" t="s">
        <v>9</v>
      </c>
      <c r="C12" s="65"/>
      <c r="D12" s="65"/>
      <c r="E12" s="65"/>
      <c r="F12" s="65"/>
      <c r="G12" s="65"/>
      <c r="H12" s="65"/>
      <c r="I12" s="27">
        <v>2</v>
      </c>
      <c r="J12" s="3">
        <v>60</v>
      </c>
      <c r="K12" s="27">
        <v>2</v>
      </c>
      <c r="L12" s="3">
        <v>69</v>
      </c>
      <c r="M12" s="27">
        <v>2</v>
      </c>
      <c r="N12" s="3">
        <v>56</v>
      </c>
      <c r="O12" s="27">
        <v>3</v>
      </c>
      <c r="P12" s="20">
        <v>72</v>
      </c>
      <c r="Q12" s="193">
        <f aca="true" t="shared" si="0" ref="Q12:R27">I12+K12+M12+O12</f>
        <v>9</v>
      </c>
      <c r="R12" s="190">
        <f t="shared" si="0"/>
        <v>257</v>
      </c>
      <c r="S12" s="35">
        <v>2</v>
      </c>
      <c r="T12" s="3">
        <v>54</v>
      </c>
      <c r="U12" s="27">
        <v>2</v>
      </c>
      <c r="V12" s="3">
        <v>53</v>
      </c>
      <c r="W12" s="27">
        <v>2</v>
      </c>
      <c r="X12" s="3">
        <v>58</v>
      </c>
      <c r="Y12" s="3">
        <v>2</v>
      </c>
      <c r="Z12" s="3">
        <v>47</v>
      </c>
      <c r="AA12" s="3">
        <v>2</v>
      </c>
      <c r="AB12" s="3">
        <v>55</v>
      </c>
      <c r="AC12" s="190">
        <f aca="true" t="shared" si="1" ref="AC12:AD27">S12+U12+W12+Y12+AA12</f>
        <v>10</v>
      </c>
      <c r="AD12" s="190">
        <f t="shared" si="1"/>
        <v>267</v>
      </c>
      <c r="AE12" s="4"/>
      <c r="AF12" s="4"/>
      <c r="AG12" s="3">
        <v>3</v>
      </c>
      <c r="AH12" s="3">
        <v>75</v>
      </c>
      <c r="AI12" s="3">
        <v>3</v>
      </c>
      <c r="AJ12" s="3">
        <v>93</v>
      </c>
      <c r="AK12" s="3">
        <v>2</v>
      </c>
      <c r="AL12" s="3">
        <v>49</v>
      </c>
      <c r="AM12" s="190">
        <f aca="true" t="shared" si="2" ref="AM12:AM27">AG12+AI12+AK12</f>
        <v>8</v>
      </c>
      <c r="AN12" s="190">
        <f aca="true" t="shared" si="3" ref="AN12:AN27">AL12+AJ12+AH12</f>
        <v>217</v>
      </c>
      <c r="AO12" s="212">
        <f aca="true" t="shared" si="4" ref="AO12:AP27">AM12+AE12+AC12+Q12</f>
        <v>27</v>
      </c>
      <c r="AP12" s="212">
        <f t="shared" si="4"/>
        <v>741</v>
      </c>
      <c r="AR12" s="16"/>
      <c r="AS12" s="92">
        <f aca="true" t="shared" si="5" ref="AS12:AS74">AP12/AO12</f>
        <v>27.444444444444443</v>
      </c>
      <c r="AT12" s="113">
        <f aca="true" t="shared" si="6" ref="AT12:AT73">(R12*0.75)+(AD12*1)+(AN12*1.22)</f>
        <v>724.49</v>
      </c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3</v>
      </c>
      <c r="B13" s="3" t="s">
        <v>107</v>
      </c>
      <c r="C13" s="65"/>
      <c r="D13" s="65"/>
      <c r="E13" s="65"/>
      <c r="F13" s="65"/>
      <c r="G13" s="65"/>
      <c r="H13" s="65"/>
      <c r="I13" s="27">
        <v>1</v>
      </c>
      <c r="J13" s="3">
        <v>12</v>
      </c>
      <c r="K13" s="27">
        <v>0</v>
      </c>
      <c r="L13" s="3">
        <v>0</v>
      </c>
      <c r="M13" s="27">
        <v>1</v>
      </c>
      <c r="N13" s="3">
        <v>13</v>
      </c>
      <c r="O13" s="27">
        <v>0</v>
      </c>
      <c r="P13" s="20">
        <v>0</v>
      </c>
      <c r="Q13" s="193">
        <f t="shared" si="0"/>
        <v>2</v>
      </c>
      <c r="R13" s="190">
        <f t="shared" si="0"/>
        <v>25</v>
      </c>
      <c r="S13" s="35">
        <v>1</v>
      </c>
      <c r="T13" s="3">
        <v>16</v>
      </c>
      <c r="U13" s="27">
        <v>0</v>
      </c>
      <c r="V13" s="3">
        <v>0</v>
      </c>
      <c r="W13" s="27">
        <v>1</v>
      </c>
      <c r="X13" s="3">
        <v>13</v>
      </c>
      <c r="Y13" s="3">
        <v>0</v>
      </c>
      <c r="Z13" s="3">
        <v>0</v>
      </c>
      <c r="AA13" s="3">
        <v>1</v>
      </c>
      <c r="AB13" s="3">
        <v>14</v>
      </c>
      <c r="AC13" s="190">
        <f t="shared" si="1"/>
        <v>3</v>
      </c>
      <c r="AD13" s="190">
        <f t="shared" si="1"/>
        <v>43</v>
      </c>
      <c r="AE13" s="4"/>
      <c r="AF13" s="4"/>
      <c r="AG13" s="3">
        <v>1</v>
      </c>
      <c r="AH13" s="3">
        <v>25</v>
      </c>
      <c r="AI13" s="3">
        <v>1</v>
      </c>
      <c r="AJ13" s="3">
        <v>9</v>
      </c>
      <c r="AK13" s="3">
        <v>0</v>
      </c>
      <c r="AL13" s="3">
        <v>0</v>
      </c>
      <c r="AM13" s="190">
        <f t="shared" si="2"/>
        <v>2</v>
      </c>
      <c r="AN13" s="190">
        <f t="shared" si="3"/>
        <v>34</v>
      </c>
      <c r="AO13" s="212">
        <f t="shared" si="4"/>
        <v>7</v>
      </c>
      <c r="AP13" s="212">
        <f t="shared" si="4"/>
        <v>102</v>
      </c>
      <c r="AR13" s="16"/>
      <c r="AS13" s="92">
        <f t="shared" si="5"/>
        <v>14.571428571428571</v>
      </c>
      <c r="AT13" s="113">
        <f t="shared" si="6"/>
        <v>103.22999999999999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4</v>
      </c>
      <c r="B14" s="3" t="s">
        <v>11</v>
      </c>
      <c r="C14" s="65"/>
      <c r="D14" s="65"/>
      <c r="E14" s="65"/>
      <c r="F14" s="65"/>
      <c r="G14" s="65"/>
      <c r="H14" s="65"/>
      <c r="I14" s="27">
        <v>1</v>
      </c>
      <c r="J14" s="3">
        <v>20</v>
      </c>
      <c r="K14" s="27">
        <v>1</v>
      </c>
      <c r="L14" s="3">
        <v>26</v>
      </c>
      <c r="M14" s="27">
        <v>1</v>
      </c>
      <c r="N14" s="3">
        <v>28</v>
      </c>
      <c r="O14" s="27">
        <v>1</v>
      </c>
      <c r="P14" s="20">
        <v>25</v>
      </c>
      <c r="Q14" s="193">
        <f t="shared" si="0"/>
        <v>4</v>
      </c>
      <c r="R14" s="190">
        <f t="shared" si="0"/>
        <v>99</v>
      </c>
      <c r="S14" s="35">
        <v>2</v>
      </c>
      <c r="T14" s="3">
        <v>36</v>
      </c>
      <c r="U14" s="27">
        <v>1</v>
      </c>
      <c r="V14" s="3">
        <v>19</v>
      </c>
      <c r="W14" s="27">
        <v>2</v>
      </c>
      <c r="X14" s="3">
        <v>42</v>
      </c>
      <c r="Y14" s="3">
        <v>1</v>
      </c>
      <c r="Z14" s="3">
        <v>20</v>
      </c>
      <c r="AA14" s="3">
        <v>2</v>
      </c>
      <c r="AB14" s="3">
        <v>49</v>
      </c>
      <c r="AC14" s="190">
        <f t="shared" si="1"/>
        <v>8</v>
      </c>
      <c r="AD14" s="190">
        <f t="shared" si="1"/>
        <v>166</v>
      </c>
      <c r="AE14" s="4"/>
      <c r="AF14" s="4"/>
      <c r="AG14" s="3"/>
      <c r="AH14" s="3"/>
      <c r="AI14" s="3"/>
      <c r="AJ14" s="3"/>
      <c r="AK14" s="3"/>
      <c r="AL14" s="3"/>
      <c r="AM14" s="190">
        <f t="shared" si="2"/>
        <v>0</v>
      </c>
      <c r="AN14" s="190">
        <f t="shared" si="3"/>
        <v>0</v>
      </c>
      <c r="AO14" s="212">
        <f t="shared" si="4"/>
        <v>12</v>
      </c>
      <c r="AP14" s="212">
        <f t="shared" si="4"/>
        <v>265</v>
      </c>
      <c r="AR14" s="16"/>
      <c r="AS14" s="92">
        <f t="shared" si="5"/>
        <v>22.083333333333332</v>
      </c>
      <c r="AT14" s="113">
        <f t="shared" si="6"/>
        <v>240.25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5</v>
      </c>
      <c r="B15" s="3" t="s">
        <v>87</v>
      </c>
      <c r="C15" s="65"/>
      <c r="D15" s="65"/>
      <c r="E15" s="65"/>
      <c r="F15" s="65"/>
      <c r="G15" s="65"/>
      <c r="H15" s="65"/>
      <c r="I15" s="27">
        <v>2</v>
      </c>
      <c r="J15" s="3">
        <v>50</v>
      </c>
      <c r="K15" s="27">
        <v>1</v>
      </c>
      <c r="L15" s="3">
        <v>34</v>
      </c>
      <c r="M15" s="27">
        <v>1</v>
      </c>
      <c r="N15" s="3">
        <v>27</v>
      </c>
      <c r="O15" s="27">
        <v>2</v>
      </c>
      <c r="P15" s="20">
        <v>46</v>
      </c>
      <c r="Q15" s="193">
        <f t="shared" si="0"/>
        <v>6</v>
      </c>
      <c r="R15" s="190">
        <f t="shared" si="0"/>
        <v>157</v>
      </c>
      <c r="S15" s="35">
        <v>1</v>
      </c>
      <c r="T15" s="3">
        <v>28</v>
      </c>
      <c r="U15" s="27">
        <v>1</v>
      </c>
      <c r="V15" s="3">
        <v>26</v>
      </c>
      <c r="W15" s="27">
        <v>2</v>
      </c>
      <c r="X15" s="3">
        <v>37</v>
      </c>
      <c r="Y15" s="3">
        <v>2</v>
      </c>
      <c r="Z15" s="3">
        <v>37</v>
      </c>
      <c r="AA15" s="3">
        <v>2</v>
      </c>
      <c r="AB15" s="3">
        <v>38</v>
      </c>
      <c r="AC15" s="190">
        <f t="shared" si="1"/>
        <v>8</v>
      </c>
      <c r="AD15" s="190">
        <f t="shared" si="1"/>
        <v>166</v>
      </c>
      <c r="AE15" s="4"/>
      <c r="AF15" s="4"/>
      <c r="AG15" s="3">
        <v>2</v>
      </c>
      <c r="AH15" s="3">
        <v>50</v>
      </c>
      <c r="AI15" s="3">
        <v>0</v>
      </c>
      <c r="AJ15" s="3">
        <v>0</v>
      </c>
      <c r="AK15" s="3">
        <v>2</v>
      </c>
      <c r="AL15" s="3">
        <v>34</v>
      </c>
      <c r="AM15" s="190">
        <f t="shared" si="2"/>
        <v>4</v>
      </c>
      <c r="AN15" s="190">
        <f t="shared" si="3"/>
        <v>84</v>
      </c>
      <c r="AO15" s="212">
        <f t="shared" si="4"/>
        <v>18</v>
      </c>
      <c r="AP15" s="212">
        <f t="shared" si="4"/>
        <v>407</v>
      </c>
      <c r="AR15" s="16"/>
      <c r="AS15" s="92">
        <f t="shared" si="5"/>
        <v>22.61111111111111</v>
      </c>
      <c r="AT15" s="113">
        <f t="shared" si="6"/>
        <v>386.23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6</v>
      </c>
      <c r="B16" s="3" t="s">
        <v>88</v>
      </c>
      <c r="C16" s="65"/>
      <c r="D16" s="65"/>
      <c r="E16" s="65"/>
      <c r="F16" s="65"/>
      <c r="G16" s="65"/>
      <c r="H16" s="65"/>
      <c r="I16" s="27">
        <v>2</v>
      </c>
      <c r="J16" s="3">
        <v>60</v>
      </c>
      <c r="K16" s="27">
        <v>2</v>
      </c>
      <c r="L16" s="3">
        <v>55</v>
      </c>
      <c r="M16" s="27">
        <v>3</v>
      </c>
      <c r="N16" s="3">
        <v>71</v>
      </c>
      <c r="O16" s="27">
        <v>2</v>
      </c>
      <c r="P16" s="20">
        <v>61</v>
      </c>
      <c r="Q16" s="193">
        <f t="shared" si="0"/>
        <v>9</v>
      </c>
      <c r="R16" s="190">
        <f t="shared" si="0"/>
        <v>247</v>
      </c>
      <c r="S16" s="35">
        <v>2</v>
      </c>
      <c r="T16" s="3">
        <v>61</v>
      </c>
      <c r="U16" s="27">
        <v>2</v>
      </c>
      <c r="V16" s="3">
        <v>42</v>
      </c>
      <c r="W16" s="27">
        <v>2</v>
      </c>
      <c r="X16" s="3">
        <v>61</v>
      </c>
      <c r="Y16" s="3">
        <v>2</v>
      </c>
      <c r="Z16" s="3">
        <v>51</v>
      </c>
      <c r="AA16" s="3">
        <v>2</v>
      </c>
      <c r="AB16" s="3">
        <v>52</v>
      </c>
      <c r="AC16" s="190">
        <f t="shared" si="1"/>
        <v>10</v>
      </c>
      <c r="AD16" s="190">
        <f t="shared" si="1"/>
        <v>267</v>
      </c>
      <c r="AE16" s="4"/>
      <c r="AF16" s="4"/>
      <c r="AG16" s="3">
        <v>2</v>
      </c>
      <c r="AH16" s="3">
        <v>50</v>
      </c>
      <c r="AI16" s="3">
        <v>2</v>
      </c>
      <c r="AJ16" s="3">
        <v>55</v>
      </c>
      <c r="AK16" s="3">
        <v>2</v>
      </c>
      <c r="AL16" s="3">
        <v>51</v>
      </c>
      <c r="AM16" s="190">
        <f t="shared" si="2"/>
        <v>6</v>
      </c>
      <c r="AN16" s="190">
        <f t="shared" si="3"/>
        <v>156</v>
      </c>
      <c r="AO16" s="212">
        <f t="shared" si="4"/>
        <v>25</v>
      </c>
      <c r="AP16" s="212">
        <f t="shared" si="4"/>
        <v>670</v>
      </c>
      <c r="AR16" s="16"/>
      <c r="AS16" s="92">
        <f t="shared" si="5"/>
        <v>26.8</v>
      </c>
      <c r="AT16" s="113">
        <f t="shared" si="6"/>
        <v>642.5699999999999</v>
      </c>
      <c r="AU16" s="61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3.5" thickBot="1">
      <c r="A17" s="11">
        <v>7</v>
      </c>
      <c r="B17" s="11" t="s">
        <v>89</v>
      </c>
      <c r="C17" s="70"/>
      <c r="D17" s="70"/>
      <c r="E17" s="70"/>
      <c r="F17" s="70"/>
      <c r="G17" s="70"/>
      <c r="H17" s="70"/>
      <c r="I17" s="29">
        <v>1</v>
      </c>
      <c r="J17" s="11">
        <v>25</v>
      </c>
      <c r="K17" s="29">
        <v>1</v>
      </c>
      <c r="L17" s="11">
        <v>26</v>
      </c>
      <c r="M17" s="29">
        <v>2</v>
      </c>
      <c r="N17" s="11">
        <v>47</v>
      </c>
      <c r="O17" s="29">
        <v>1</v>
      </c>
      <c r="P17" s="22">
        <v>25</v>
      </c>
      <c r="Q17" s="194">
        <f t="shared" si="0"/>
        <v>5</v>
      </c>
      <c r="R17" s="195">
        <f t="shared" si="0"/>
        <v>123</v>
      </c>
      <c r="S17" s="36">
        <v>2</v>
      </c>
      <c r="T17" s="11">
        <v>47</v>
      </c>
      <c r="U17" s="29">
        <v>1</v>
      </c>
      <c r="V17" s="11">
        <v>21</v>
      </c>
      <c r="W17" s="29">
        <v>2</v>
      </c>
      <c r="X17" s="11">
        <v>48</v>
      </c>
      <c r="Y17" s="11">
        <v>2</v>
      </c>
      <c r="Z17" s="11">
        <v>44</v>
      </c>
      <c r="AA17" s="11">
        <v>1</v>
      </c>
      <c r="AB17" s="11">
        <v>29</v>
      </c>
      <c r="AC17" s="195">
        <f t="shared" si="1"/>
        <v>8</v>
      </c>
      <c r="AD17" s="195">
        <f t="shared" si="1"/>
        <v>189</v>
      </c>
      <c r="AE17" s="12"/>
      <c r="AF17" s="12"/>
      <c r="AG17" s="11">
        <v>2</v>
      </c>
      <c r="AH17" s="11">
        <v>50</v>
      </c>
      <c r="AI17" s="11">
        <v>0</v>
      </c>
      <c r="AJ17" s="11">
        <v>0</v>
      </c>
      <c r="AK17" s="11">
        <v>2</v>
      </c>
      <c r="AL17" s="11">
        <v>32</v>
      </c>
      <c r="AM17" s="195">
        <f t="shared" si="2"/>
        <v>4</v>
      </c>
      <c r="AN17" s="195">
        <f t="shared" si="3"/>
        <v>82</v>
      </c>
      <c r="AO17" s="215">
        <f t="shared" si="4"/>
        <v>17</v>
      </c>
      <c r="AP17" s="215">
        <f t="shared" si="4"/>
        <v>394</v>
      </c>
      <c r="AQ17" s="54"/>
      <c r="AR17" s="87"/>
      <c r="AS17" s="93">
        <f>AP17/AO17</f>
        <v>23.176470588235293</v>
      </c>
      <c r="AT17" s="114">
        <f t="shared" si="6"/>
        <v>381.28999999999996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173">
        <v>8</v>
      </c>
      <c r="B18" s="174" t="s">
        <v>90</v>
      </c>
      <c r="C18" s="175"/>
      <c r="D18" s="175"/>
      <c r="E18" s="175"/>
      <c r="F18" s="175"/>
      <c r="G18" s="175"/>
      <c r="H18" s="175"/>
      <c r="I18" s="176">
        <f>I19+I20</f>
        <v>2</v>
      </c>
      <c r="J18" s="176">
        <f aca="true" t="shared" si="7" ref="J18:P18">J19+J20</f>
        <v>40</v>
      </c>
      <c r="K18" s="176">
        <f t="shared" si="7"/>
        <v>2</v>
      </c>
      <c r="L18" s="176">
        <f t="shared" si="7"/>
        <v>45</v>
      </c>
      <c r="M18" s="176">
        <f t="shared" si="7"/>
        <v>2</v>
      </c>
      <c r="N18" s="176">
        <f t="shared" si="7"/>
        <v>44</v>
      </c>
      <c r="O18" s="176">
        <f t="shared" si="7"/>
        <v>1</v>
      </c>
      <c r="P18" s="176">
        <f t="shared" si="7"/>
        <v>29</v>
      </c>
      <c r="Q18" s="177">
        <f>I18+K18+M18+O18</f>
        <v>7</v>
      </c>
      <c r="R18" s="178">
        <f>J18+L18+N18+P18</f>
        <v>158</v>
      </c>
      <c r="S18" s="179">
        <f>SUM(S19:S20)</f>
        <v>2</v>
      </c>
      <c r="T18" s="179">
        <f aca="true" t="shared" si="8" ref="T18:AB18">SUM(T19:T20)</f>
        <v>46</v>
      </c>
      <c r="U18" s="179">
        <f t="shared" si="8"/>
        <v>3</v>
      </c>
      <c r="V18" s="179">
        <f t="shared" si="8"/>
        <v>50</v>
      </c>
      <c r="W18" s="179">
        <f t="shared" si="8"/>
        <v>2</v>
      </c>
      <c r="X18" s="179">
        <f t="shared" si="8"/>
        <v>43</v>
      </c>
      <c r="Y18" s="179">
        <f t="shared" si="8"/>
        <v>3</v>
      </c>
      <c r="Z18" s="179">
        <f t="shared" si="8"/>
        <v>54</v>
      </c>
      <c r="AA18" s="179">
        <f t="shared" si="8"/>
        <v>1</v>
      </c>
      <c r="AB18" s="179">
        <f t="shared" si="8"/>
        <v>20</v>
      </c>
      <c r="AC18" s="178">
        <f>S18+U18+W18+Y18+AA18</f>
        <v>11</v>
      </c>
      <c r="AD18" s="178">
        <f>T18+V18+X18+Z18+AB18</f>
        <v>213</v>
      </c>
      <c r="AE18" s="178"/>
      <c r="AF18" s="178"/>
      <c r="AG18" s="176">
        <f aca="true" t="shared" si="9" ref="AG18:AL18">AG19+AG20</f>
        <v>2</v>
      </c>
      <c r="AH18" s="176">
        <f t="shared" si="9"/>
        <v>50</v>
      </c>
      <c r="AI18" s="176">
        <f t="shared" si="9"/>
        <v>0</v>
      </c>
      <c r="AJ18" s="176">
        <f t="shared" si="9"/>
        <v>0</v>
      </c>
      <c r="AK18" s="176">
        <f t="shared" si="9"/>
        <v>1</v>
      </c>
      <c r="AL18" s="176">
        <f t="shared" si="9"/>
        <v>14</v>
      </c>
      <c r="AM18" s="178">
        <f t="shared" si="2"/>
        <v>3</v>
      </c>
      <c r="AN18" s="178">
        <f t="shared" si="3"/>
        <v>64</v>
      </c>
      <c r="AO18" s="216">
        <f t="shared" si="4"/>
        <v>21</v>
      </c>
      <c r="AP18" s="216">
        <f>AN18+AF18+AD18+R18</f>
        <v>435</v>
      </c>
      <c r="AQ18" s="180"/>
      <c r="AR18" s="181"/>
      <c r="AS18" s="182">
        <f>AP18/AO18</f>
        <v>20.714285714285715</v>
      </c>
      <c r="AT18" s="183">
        <f t="shared" si="6"/>
        <v>409.58</v>
      </c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161"/>
      <c r="B19" s="151" t="s">
        <v>70</v>
      </c>
      <c r="C19" s="152"/>
      <c r="D19" s="152"/>
      <c r="E19" s="152"/>
      <c r="F19" s="152"/>
      <c r="G19" s="152"/>
      <c r="H19" s="152"/>
      <c r="I19" s="150">
        <v>1</v>
      </c>
      <c r="J19" s="150">
        <v>20</v>
      </c>
      <c r="K19" s="150">
        <v>1</v>
      </c>
      <c r="L19" s="150">
        <v>24</v>
      </c>
      <c r="M19" s="150">
        <v>1</v>
      </c>
      <c r="N19" s="150">
        <v>24</v>
      </c>
      <c r="O19" s="150"/>
      <c r="P19" s="150"/>
      <c r="Q19" s="196">
        <f t="shared" si="0"/>
        <v>3</v>
      </c>
      <c r="R19" s="197">
        <f t="shared" si="0"/>
        <v>68</v>
      </c>
      <c r="S19" s="150">
        <v>1</v>
      </c>
      <c r="T19" s="150">
        <v>22</v>
      </c>
      <c r="U19" s="150">
        <v>1</v>
      </c>
      <c r="V19" s="154">
        <v>15</v>
      </c>
      <c r="W19" s="150">
        <v>1</v>
      </c>
      <c r="X19" s="150">
        <v>19</v>
      </c>
      <c r="Y19" s="150">
        <v>1</v>
      </c>
      <c r="Z19" s="150">
        <v>21</v>
      </c>
      <c r="AA19" s="150"/>
      <c r="AB19" s="150"/>
      <c r="AC19" s="197">
        <f t="shared" si="1"/>
        <v>4</v>
      </c>
      <c r="AD19" s="197">
        <f t="shared" si="1"/>
        <v>77</v>
      </c>
      <c r="AE19" s="153"/>
      <c r="AF19" s="153"/>
      <c r="AG19" s="150">
        <v>1</v>
      </c>
      <c r="AH19" s="150">
        <v>20</v>
      </c>
      <c r="AI19" s="150"/>
      <c r="AJ19" s="150"/>
      <c r="AK19" s="150"/>
      <c r="AL19" s="150"/>
      <c r="AM19" s="197">
        <f t="shared" si="2"/>
        <v>1</v>
      </c>
      <c r="AN19" s="197">
        <f t="shared" si="3"/>
        <v>20</v>
      </c>
      <c r="AO19" s="217">
        <f t="shared" si="4"/>
        <v>8</v>
      </c>
      <c r="AP19" s="217">
        <f t="shared" si="4"/>
        <v>165</v>
      </c>
      <c r="AQ19" s="155"/>
      <c r="AR19" s="156"/>
      <c r="AS19" s="157">
        <f t="shared" si="5"/>
        <v>20.625</v>
      </c>
      <c r="AT19" s="162">
        <f t="shared" si="6"/>
        <v>152.4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3.5" thickBot="1">
      <c r="A20" s="163"/>
      <c r="B20" s="164" t="s">
        <v>71</v>
      </c>
      <c r="C20" s="165"/>
      <c r="D20" s="165"/>
      <c r="E20" s="165"/>
      <c r="F20" s="165"/>
      <c r="G20" s="165"/>
      <c r="H20" s="165"/>
      <c r="I20" s="166">
        <v>1</v>
      </c>
      <c r="J20" s="166">
        <v>20</v>
      </c>
      <c r="K20" s="166">
        <v>1</v>
      </c>
      <c r="L20" s="166">
        <v>21</v>
      </c>
      <c r="M20" s="166">
        <v>1</v>
      </c>
      <c r="N20" s="166">
        <v>20</v>
      </c>
      <c r="O20" s="166">
        <v>1</v>
      </c>
      <c r="P20" s="166">
        <v>29</v>
      </c>
      <c r="Q20" s="198">
        <f t="shared" si="0"/>
        <v>4</v>
      </c>
      <c r="R20" s="199">
        <f t="shared" si="0"/>
        <v>90</v>
      </c>
      <c r="S20" s="166">
        <v>1</v>
      </c>
      <c r="T20" s="166">
        <v>24</v>
      </c>
      <c r="U20" s="166">
        <v>2</v>
      </c>
      <c r="V20" s="168">
        <v>35</v>
      </c>
      <c r="W20" s="166">
        <v>1</v>
      </c>
      <c r="X20" s="166">
        <v>24</v>
      </c>
      <c r="Y20" s="166">
        <v>2</v>
      </c>
      <c r="Z20" s="166">
        <v>33</v>
      </c>
      <c r="AA20" s="166">
        <v>1</v>
      </c>
      <c r="AB20" s="166">
        <v>20</v>
      </c>
      <c r="AC20" s="199">
        <f t="shared" si="1"/>
        <v>7</v>
      </c>
      <c r="AD20" s="199">
        <f t="shared" si="1"/>
        <v>136</v>
      </c>
      <c r="AE20" s="167"/>
      <c r="AF20" s="167"/>
      <c r="AG20" s="166">
        <v>1</v>
      </c>
      <c r="AH20" s="166">
        <v>30</v>
      </c>
      <c r="AI20" s="166"/>
      <c r="AJ20" s="166"/>
      <c r="AK20" s="166">
        <v>1</v>
      </c>
      <c r="AL20" s="166">
        <v>14</v>
      </c>
      <c r="AM20" s="199">
        <f t="shared" si="2"/>
        <v>2</v>
      </c>
      <c r="AN20" s="199">
        <f t="shared" si="3"/>
        <v>44</v>
      </c>
      <c r="AO20" s="218">
        <f t="shared" si="4"/>
        <v>13</v>
      </c>
      <c r="AP20" s="218">
        <f t="shared" si="4"/>
        <v>270</v>
      </c>
      <c r="AQ20" s="169"/>
      <c r="AR20" s="170"/>
      <c r="AS20" s="171">
        <f t="shared" si="5"/>
        <v>20.76923076923077</v>
      </c>
      <c r="AT20" s="172">
        <f t="shared" si="6"/>
        <v>257.18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3">
        <v>9</v>
      </c>
      <c r="B21" s="13" t="s">
        <v>12</v>
      </c>
      <c r="C21" s="69"/>
      <c r="D21" s="69"/>
      <c r="E21" s="69"/>
      <c r="F21" s="69"/>
      <c r="G21" s="69"/>
      <c r="H21" s="69"/>
      <c r="I21" s="30">
        <v>2</v>
      </c>
      <c r="J21" s="13">
        <v>50</v>
      </c>
      <c r="K21" s="30">
        <v>2</v>
      </c>
      <c r="L21" s="13">
        <v>50</v>
      </c>
      <c r="M21" s="30">
        <v>2</v>
      </c>
      <c r="N21" s="13">
        <v>54</v>
      </c>
      <c r="O21" s="30">
        <v>2</v>
      </c>
      <c r="P21" s="159">
        <v>52</v>
      </c>
      <c r="Q21" s="200">
        <f>I21+K21+M21+O21</f>
        <v>8</v>
      </c>
      <c r="R21" s="201">
        <f t="shared" si="0"/>
        <v>206</v>
      </c>
      <c r="S21" s="160">
        <v>2</v>
      </c>
      <c r="T21" s="13">
        <v>54</v>
      </c>
      <c r="U21" s="30">
        <v>2</v>
      </c>
      <c r="V21" s="13">
        <v>45</v>
      </c>
      <c r="W21" s="30">
        <v>2</v>
      </c>
      <c r="X21" s="13">
        <v>50</v>
      </c>
      <c r="Y21" s="13">
        <v>2</v>
      </c>
      <c r="Z21" s="13">
        <v>50</v>
      </c>
      <c r="AA21" s="13">
        <v>2</v>
      </c>
      <c r="AB21" s="13">
        <v>48</v>
      </c>
      <c r="AC21" s="201">
        <f t="shared" si="1"/>
        <v>10</v>
      </c>
      <c r="AD21" s="201">
        <f t="shared" si="1"/>
        <v>247</v>
      </c>
      <c r="AE21" s="14"/>
      <c r="AF21" s="14"/>
      <c r="AG21" s="13">
        <v>2</v>
      </c>
      <c r="AH21" s="13">
        <v>50</v>
      </c>
      <c r="AI21" s="13">
        <v>2</v>
      </c>
      <c r="AJ21" s="13">
        <v>45</v>
      </c>
      <c r="AK21" s="13">
        <v>0</v>
      </c>
      <c r="AL21" s="13">
        <v>0</v>
      </c>
      <c r="AM21" s="201">
        <f t="shared" si="2"/>
        <v>4</v>
      </c>
      <c r="AN21" s="201">
        <f t="shared" si="3"/>
        <v>95</v>
      </c>
      <c r="AO21" s="219">
        <f t="shared" si="4"/>
        <v>22</v>
      </c>
      <c r="AP21" s="219">
        <f t="shared" si="4"/>
        <v>548</v>
      </c>
      <c r="AQ21" s="55"/>
      <c r="AR21" s="85"/>
      <c r="AS21" s="95">
        <f>AP21/AO21</f>
        <v>24.90909090909091</v>
      </c>
      <c r="AT21" s="116">
        <f t="shared" si="6"/>
        <v>517.4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0.75" customHeight="1">
      <c r="A22" s="3"/>
      <c r="B22" s="8" t="s">
        <v>56</v>
      </c>
      <c r="C22" s="66"/>
      <c r="D22" s="66"/>
      <c r="E22" s="65"/>
      <c r="F22" s="65"/>
      <c r="G22" s="65"/>
      <c r="H22" s="65"/>
      <c r="I22" s="27"/>
      <c r="J22" s="3"/>
      <c r="K22" s="27"/>
      <c r="L22" s="3"/>
      <c r="M22" s="27"/>
      <c r="N22" s="3"/>
      <c r="O22" s="27"/>
      <c r="P22" s="20"/>
      <c r="Q22" s="193">
        <f t="shared" si="0"/>
        <v>0</v>
      </c>
      <c r="R22" s="190">
        <f t="shared" si="0"/>
        <v>0</v>
      </c>
      <c r="S22" s="35"/>
      <c r="T22" s="3"/>
      <c r="U22" s="27"/>
      <c r="V22" s="3"/>
      <c r="W22" s="27"/>
      <c r="X22" s="3"/>
      <c r="Y22" s="3"/>
      <c r="Z22" s="3"/>
      <c r="AA22" s="3"/>
      <c r="AB22" s="3"/>
      <c r="AC22" s="190">
        <f t="shared" si="1"/>
        <v>0</v>
      </c>
      <c r="AD22" s="190">
        <f t="shared" si="1"/>
        <v>0</v>
      </c>
      <c r="AE22" s="4"/>
      <c r="AF22" s="4"/>
      <c r="AG22" s="3"/>
      <c r="AH22" s="3"/>
      <c r="AI22" s="3"/>
      <c r="AJ22" s="3"/>
      <c r="AK22" s="3"/>
      <c r="AL22" s="3"/>
      <c r="AM22" s="190">
        <f t="shared" si="2"/>
        <v>0</v>
      </c>
      <c r="AN22" s="190">
        <f t="shared" si="3"/>
        <v>0</v>
      </c>
      <c r="AO22" s="212">
        <f t="shared" si="4"/>
        <v>0</v>
      </c>
      <c r="AP22" s="212">
        <f t="shared" si="4"/>
        <v>0</v>
      </c>
      <c r="AR22" s="16"/>
      <c r="AS22" s="92"/>
      <c r="AT22" s="113">
        <f t="shared" si="6"/>
        <v>0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>
        <v>10</v>
      </c>
      <c r="B23" s="3" t="s">
        <v>91</v>
      </c>
      <c r="C23" s="65"/>
      <c r="D23" s="65"/>
      <c r="E23" s="65"/>
      <c r="F23" s="65"/>
      <c r="G23" s="65"/>
      <c r="H23" s="65"/>
      <c r="I23" s="27">
        <v>1</v>
      </c>
      <c r="J23" s="3">
        <v>19</v>
      </c>
      <c r="K23" s="27">
        <v>1</v>
      </c>
      <c r="L23" s="3">
        <v>17</v>
      </c>
      <c r="M23" s="27">
        <v>1</v>
      </c>
      <c r="N23" s="3">
        <v>21</v>
      </c>
      <c r="O23" s="27">
        <v>1</v>
      </c>
      <c r="P23" s="20">
        <v>21</v>
      </c>
      <c r="Q23" s="193">
        <f t="shared" si="0"/>
        <v>4</v>
      </c>
      <c r="R23" s="190">
        <f t="shared" si="0"/>
        <v>78</v>
      </c>
      <c r="S23" s="35">
        <v>1</v>
      </c>
      <c r="T23" s="3">
        <v>26</v>
      </c>
      <c r="U23" s="27">
        <v>1</v>
      </c>
      <c r="V23" s="3">
        <v>21</v>
      </c>
      <c r="W23" s="27">
        <v>1</v>
      </c>
      <c r="X23" s="3">
        <v>26</v>
      </c>
      <c r="Y23" s="3">
        <v>1</v>
      </c>
      <c r="Z23" s="3">
        <v>20</v>
      </c>
      <c r="AA23" s="3">
        <v>1</v>
      </c>
      <c r="AB23" s="3">
        <v>21</v>
      </c>
      <c r="AC23" s="190">
        <f t="shared" si="1"/>
        <v>5</v>
      </c>
      <c r="AD23" s="190">
        <f t="shared" si="1"/>
        <v>114</v>
      </c>
      <c r="AE23" s="4"/>
      <c r="AF23" s="4"/>
      <c r="AG23" s="3">
        <v>2</v>
      </c>
      <c r="AH23" s="3">
        <v>50</v>
      </c>
      <c r="AI23" s="3">
        <v>0</v>
      </c>
      <c r="AJ23" s="3">
        <v>0</v>
      </c>
      <c r="AK23" s="3">
        <v>1</v>
      </c>
      <c r="AL23" s="3">
        <v>22</v>
      </c>
      <c r="AM23" s="190">
        <f t="shared" si="2"/>
        <v>3</v>
      </c>
      <c r="AN23" s="190">
        <f t="shared" si="3"/>
        <v>72</v>
      </c>
      <c r="AO23" s="212">
        <f t="shared" si="4"/>
        <v>12</v>
      </c>
      <c r="AP23" s="212">
        <f t="shared" si="4"/>
        <v>264</v>
      </c>
      <c r="AR23" s="16"/>
      <c r="AS23" s="92">
        <f t="shared" si="5"/>
        <v>22</v>
      </c>
      <c r="AT23" s="113">
        <f t="shared" si="6"/>
        <v>260.34000000000003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3.5" thickBot="1">
      <c r="A24" s="3">
        <v>11</v>
      </c>
      <c r="B24" s="3" t="s">
        <v>13</v>
      </c>
      <c r="C24" s="65"/>
      <c r="D24" s="65"/>
      <c r="E24" s="65"/>
      <c r="F24" s="65"/>
      <c r="G24" s="65"/>
      <c r="H24" s="65"/>
      <c r="I24" s="28"/>
      <c r="K24" s="28"/>
      <c r="L24" s="3"/>
      <c r="M24" s="28"/>
      <c r="O24" s="28"/>
      <c r="P24" s="16"/>
      <c r="Q24" s="193">
        <f t="shared" si="0"/>
        <v>0</v>
      </c>
      <c r="R24" s="190">
        <f t="shared" si="0"/>
        <v>0</v>
      </c>
      <c r="S24" s="35">
        <v>3</v>
      </c>
      <c r="T24" s="3">
        <v>99</v>
      </c>
      <c r="U24" s="27">
        <v>2</v>
      </c>
      <c r="V24" s="3">
        <v>50</v>
      </c>
      <c r="W24" s="27">
        <v>3</v>
      </c>
      <c r="X24" s="3">
        <v>75</v>
      </c>
      <c r="Y24" s="3">
        <v>3</v>
      </c>
      <c r="Z24" s="3">
        <v>72</v>
      </c>
      <c r="AA24" s="3">
        <v>3</v>
      </c>
      <c r="AB24" s="3">
        <v>76</v>
      </c>
      <c r="AC24" s="190">
        <f t="shared" si="1"/>
        <v>14</v>
      </c>
      <c r="AD24" s="190">
        <f t="shared" si="1"/>
        <v>372</v>
      </c>
      <c r="AE24" s="4"/>
      <c r="AF24" s="4"/>
      <c r="AG24" s="3"/>
      <c r="AH24" s="3"/>
      <c r="AI24" s="3"/>
      <c r="AJ24" s="3"/>
      <c r="AK24" s="3"/>
      <c r="AL24" s="3"/>
      <c r="AM24" s="190">
        <f t="shared" si="2"/>
        <v>0</v>
      </c>
      <c r="AN24" s="190">
        <f t="shared" si="3"/>
        <v>0</v>
      </c>
      <c r="AO24" s="212">
        <f t="shared" si="4"/>
        <v>14</v>
      </c>
      <c r="AP24" s="212">
        <f>AN24+AF24+AD24+R24</f>
        <v>372</v>
      </c>
      <c r="AR24" s="16"/>
      <c r="AS24" s="92">
        <f t="shared" si="5"/>
        <v>26.571428571428573</v>
      </c>
      <c r="AT24" s="113">
        <f t="shared" si="6"/>
        <v>372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184">
        <v>12</v>
      </c>
      <c r="B25" s="184" t="s">
        <v>92</v>
      </c>
      <c r="C25" s="175"/>
      <c r="D25" s="175"/>
      <c r="E25" s="175"/>
      <c r="F25" s="175"/>
      <c r="G25" s="175"/>
      <c r="H25" s="176"/>
      <c r="I25" s="176">
        <f>I26+I27</f>
        <v>2</v>
      </c>
      <c r="J25" s="176">
        <f aca="true" t="shared" si="10" ref="J25:P25">J26+J27</f>
        <v>45</v>
      </c>
      <c r="K25" s="176">
        <f t="shared" si="10"/>
        <v>3</v>
      </c>
      <c r="L25" s="176">
        <f t="shared" si="10"/>
        <v>77</v>
      </c>
      <c r="M25" s="176">
        <f t="shared" si="10"/>
        <v>2</v>
      </c>
      <c r="N25" s="176">
        <f t="shared" si="10"/>
        <v>59</v>
      </c>
      <c r="O25" s="176">
        <f t="shared" si="10"/>
        <v>2</v>
      </c>
      <c r="P25" s="176">
        <f t="shared" si="10"/>
        <v>62</v>
      </c>
      <c r="Q25" s="177">
        <f>I25+K25+M25+O25</f>
        <v>9</v>
      </c>
      <c r="R25" s="178">
        <f t="shared" si="0"/>
        <v>243</v>
      </c>
      <c r="S25" s="179">
        <f aca="true" t="shared" si="11" ref="S25:AB25">SUM(S26:S27)</f>
        <v>3</v>
      </c>
      <c r="T25" s="179">
        <f t="shared" si="11"/>
        <v>67</v>
      </c>
      <c r="U25" s="179">
        <f t="shared" si="11"/>
        <v>2</v>
      </c>
      <c r="V25" s="179">
        <f t="shared" si="11"/>
        <v>62</v>
      </c>
      <c r="W25" s="179">
        <f t="shared" si="11"/>
        <v>3</v>
      </c>
      <c r="X25" s="179">
        <f t="shared" si="11"/>
        <v>78</v>
      </c>
      <c r="Y25" s="179">
        <f t="shared" si="11"/>
        <v>3</v>
      </c>
      <c r="Z25" s="179">
        <f t="shared" si="11"/>
        <v>62</v>
      </c>
      <c r="AA25" s="179">
        <f t="shared" si="11"/>
        <v>2</v>
      </c>
      <c r="AB25" s="179">
        <f t="shared" si="11"/>
        <v>46</v>
      </c>
      <c r="AC25" s="178">
        <f t="shared" si="1"/>
        <v>13</v>
      </c>
      <c r="AD25" s="178">
        <f t="shared" si="1"/>
        <v>315</v>
      </c>
      <c r="AE25" s="178"/>
      <c r="AF25" s="178"/>
      <c r="AG25" s="176">
        <f aca="true" t="shared" si="12" ref="AG25:AL25">AG26+AG27</f>
        <v>2</v>
      </c>
      <c r="AH25" s="176">
        <f t="shared" si="12"/>
        <v>46</v>
      </c>
      <c r="AI25" s="176">
        <f t="shared" si="12"/>
        <v>0</v>
      </c>
      <c r="AJ25" s="176">
        <f t="shared" si="12"/>
        <v>0</v>
      </c>
      <c r="AK25" s="176">
        <f t="shared" si="12"/>
        <v>1</v>
      </c>
      <c r="AL25" s="176">
        <f t="shared" si="12"/>
        <v>19</v>
      </c>
      <c r="AM25" s="178">
        <f>AG25+AI25+AK25</f>
        <v>3</v>
      </c>
      <c r="AN25" s="178">
        <f>AL25+AJ25+AH25</f>
        <v>65</v>
      </c>
      <c r="AO25" s="216">
        <f>AM25+AE25+AC25+Q25</f>
        <v>25</v>
      </c>
      <c r="AP25" s="216">
        <f>AN25+AF25+AD25+R25</f>
        <v>623</v>
      </c>
      <c r="AQ25" s="181"/>
      <c r="AR25" s="182"/>
      <c r="AS25" s="183">
        <f>(Q25*0.75)+(AC25*1)+(AM25*1.22)</f>
        <v>23.41</v>
      </c>
      <c r="AT25" s="185">
        <f>(R25*0.75)+(AD25*1)+(AN25*1.22)</f>
        <v>576.55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125"/>
      <c r="B26" s="126" t="s">
        <v>70</v>
      </c>
      <c r="C26" s="137"/>
      <c r="D26" s="137"/>
      <c r="E26" s="137"/>
      <c r="F26" s="137"/>
      <c r="G26" s="137"/>
      <c r="H26" s="137"/>
      <c r="I26" s="138">
        <v>2</v>
      </c>
      <c r="J26" s="138">
        <v>45</v>
      </c>
      <c r="K26" s="138">
        <v>3</v>
      </c>
      <c r="L26" s="138">
        <v>77</v>
      </c>
      <c r="M26" s="138">
        <v>2</v>
      </c>
      <c r="N26" s="138">
        <v>59</v>
      </c>
      <c r="O26" s="138">
        <v>2</v>
      </c>
      <c r="P26" s="138">
        <v>62</v>
      </c>
      <c r="Q26" s="196">
        <f t="shared" si="0"/>
        <v>9</v>
      </c>
      <c r="R26" s="197">
        <f t="shared" si="0"/>
        <v>243</v>
      </c>
      <c r="S26" s="187">
        <v>2</v>
      </c>
      <c r="T26" s="186">
        <v>53</v>
      </c>
      <c r="U26" s="140">
        <v>2</v>
      </c>
      <c r="V26" s="138">
        <v>62</v>
      </c>
      <c r="W26" s="138">
        <v>2</v>
      </c>
      <c r="X26" s="138">
        <f>29+22</f>
        <v>51</v>
      </c>
      <c r="Y26" s="138">
        <v>2</v>
      </c>
      <c r="Z26" s="138">
        <v>49</v>
      </c>
      <c r="AA26" s="138">
        <v>2</v>
      </c>
      <c r="AB26" s="138">
        <v>46</v>
      </c>
      <c r="AC26" s="197">
        <f t="shared" si="1"/>
        <v>10</v>
      </c>
      <c r="AD26" s="197">
        <f t="shared" si="1"/>
        <v>261</v>
      </c>
      <c r="AE26" s="188"/>
      <c r="AF26" s="188"/>
      <c r="AG26" s="186">
        <v>2</v>
      </c>
      <c r="AH26" s="186">
        <v>46</v>
      </c>
      <c r="AI26" s="186">
        <v>0</v>
      </c>
      <c r="AJ26" s="186">
        <v>0</v>
      </c>
      <c r="AK26" s="138">
        <v>1</v>
      </c>
      <c r="AL26" s="138">
        <v>19</v>
      </c>
      <c r="AM26" s="197">
        <f t="shared" si="2"/>
        <v>3</v>
      </c>
      <c r="AN26" s="197">
        <f t="shared" si="3"/>
        <v>65</v>
      </c>
      <c r="AO26" s="217">
        <f t="shared" si="4"/>
        <v>22</v>
      </c>
      <c r="AP26" s="217">
        <f t="shared" si="4"/>
        <v>569</v>
      </c>
      <c r="AQ26" s="155"/>
      <c r="AR26" s="156"/>
      <c r="AS26" s="134">
        <f t="shared" si="5"/>
        <v>25.863636363636363</v>
      </c>
      <c r="AT26" s="135">
        <f t="shared" si="6"/>
        <v>522.55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3.5" thickBot="1">
      <c r="A27" s="125"/>
      <c r="B27" s="142" t="s">
        <v>71</v>
      </c>
      <c r="C27" s="137"/>
      <c r="D27" s="137"/>
      <c r="E27" s="137"/>
      <c r="F27" s="137"/>
      <c r="G27" s="137"/>
      <c r="H27" s="137"/>
      <c r="I27" s="125">
        <v>0</v>
      </c>
      <c r="J27" s="125"/>
      <c r="K27" s="125">
        <v>0</v>
      </c>
      <c r="L27" s="125"/>
      <c r="M27" s="125"/>
      <c r="N27" s="125"/>
      <c r="O27" s="125"/>
      <c r="P27" s="125"/>
      <c r="Q27" s="196">
        <f t="shared" si="0"/>
        <v>0</v>
      </c>
      <c r="R27" s="197">
        <f t="shared" si="0"/>
        <v>0</v>
      </c>
      <c r="S27" s="187">
        <v>1</v>
      </c>
      <c r="T27" s="150">
        <v>14</v>
      </c>
      <c r="U27" s="140"/>
      <c r="V27" s="125"/>
      <c r="W27" s="125">
        <v>1</v>
      </c>
      <c r="X27" s="125">
        <v>27</v>
      </c>
      <c r="Y27" s="125">
        <v>1</v>
      </c>
      <c r="Z27" s="125">
        <v>13</v>
      </c>
      <c r="AA27" s="125"/>
      <c r="AB27" s="125"/>
      <c r="AC27" s="197">
        <f t="shared" si="1"/>
        <v>3</v>
      </c>
      <c r="AD27" s="197">
        <f t="shared" si="1"/>
        <v>54</v>
      </c>
      <c r="AE27" s="153"/>
      <c r="AF27" s="153"/>
      <c r="AG27" s="150"/>
      <c r="AH27" s="150"/>
      <c r="AI27" s="150"/>
      <c r="AJ27" s="150"/>
      <c r="AK27" s="150"/>
      <c r="AL27" s="150"/>
      <c r="AM27" s="197">
        <f t="shared" si="2"/>
        <v>0</v>
      </c>
      <c r="AN27" s="197">
        <f t="shared" si="3"/>
        <v>0</v>
      </c>
      <c r="AO27" s="217">
        <f t="shared" si="4"/>
        <v>3</v>
      </c>
      <c r="AP27" s="217">
        <f t="shared" si="4"/>
        <v>54</v>
      </c>
      <c r="AQ27" s="155"/>
      <c r="AR27" s="156"/>
      <c r="AS27" s="143">
        <f t="shared" si="5"/>
        <v>18</v>
      </c>
      <c r="AT27" s="144">
        <f t="shared" si="6"/>
        <v>54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43" customFormat="1" ht="13.5" customHeight="1" thickBot="1">
      <c r="A28" s="46"/>
      <c r="B28" s="45" t="s">
        <v>60</v>
      </c>
      <c r="C28" s="68"/>
      <c r="D28" s="68"/>
      <c r="E28" s="68"/>
      <c r="F28" s="68"/>
      <c r="G28" s="68"/>
      <c r="H28" s="68"/>
      <c r="I28" s="45">
        <f>SUM(I11:I27)-I19-I20-I26-I27</f>
        <v>19</v>
      </c>
      <c r="J28" s="45">
        <f aca="true" t="shared" si="13" ref="J28:AO28">SUM(J11:J27)-J19-J20-J26-J27</f>
        <v>456</v>
      </c>
      <c r="K28" s="45">
        <f t="shared" si="13"/>
        <v>19</v>
      </c>
      <c r="L28" s="45">
        <f t="shared" si="13"/>
        <v>505</v>
      </c>
      <c r="M28" s="45">
        <f t="shared" si="13"/>
        <v>20</v>
      </c>
      <c r="N28" s="45">
        <f t="shared" si="13"/>
        <v>495</v>
      </c>
      <c r="O28" s="45">
        <f t="shared" si="13"/>
        <v>18</v>
      </c>
      <c r="P28" s="45">
        <f t="shared" si="13"/>
        <v>478</v>
      </c>
      <c r="Q28" s="202">
        <f t="shared" si="13"/>
        <v>76</v>
      </c>
      <c r="R28" s="202">
        <f t="shared" si="13"/>
        <v>1934</v>
      </c>
      <c r="S28" s="45">
        <f t="shared" si="13"/>
        <v>25</v>
      </c>
      <c r="T28" s="45">
        <f t="shared" si="13"/>
        <v>634</v>
      </c>
      <c r="U28" s="45">
        <f t="shared" si="13"/>
        <v>19</v>
      </c>
      <c r="V28" s="45">
        <f t="shared" si="13"/>
        <v>446</v>
      </c>
      <c r="W28" s="45">
        <f t="shared" si="13"/>
        <v>25</v>
      </c>
      <c r="X28" s="45">
        <f t="shared" si="13"/>
        <v>604</v>
      </c>
      <c r="Y28" s="45">
        <f t="shared" si="13"/>
        <v>23</v>
      </c>
      <c r="Z28" s="45">
        <f t="shared" si="13"/>
        <v>512</v>
      </c>
      <c r="AA28" s="45">
        <f t="shared" si="13"/>
        <v>21</v>
      </c>
      <c r="AB28" s="45">
        <f t="shared" si="13"/>
        <v>509</v>
      </c>
      <c r="AC28" s="202">
        <f t="shared" si="13"/>
        <v>113</v>
      </c>
      <c r="AD28" s="202">
        <f t="shared" si="13"/>
        <v>2705</v>
      </c>
      <c r="AE28" s="45">
        <f t="shared" si="13"/>
        <v>0</v>
      </c>
      <c r="AF28" s="45">
        <f t="shared" si="13"/>
        <v>0</v>
      </c>
      <c r="AG28" s="45">
        <f t="shared" si="13"/>
        <v>21</v>
      </c>
      <c r="AH28" s="45">
        <f t="shared" si="13"/>
        <v>521</v>
      </c>
      <c r="AI28" s="45">
        <f t="shared" si="13"/>
        <v>12</v>
      </c>
      <c r="AJ28" s="45">
        <f t="shared" si="13"/>
        <v>277</v>
      </c>
      <c r="AK28" s="45">
        <f t="shared" si="13"/>
        <v>14</v>
      </c>
      <c r="AL28" s="45">
        <f t="shared" si="13"/>
        <v>289</v>
      </c>
      <c r="AM28" s="202">
        <f t="shared" si="13"/>
        <v>47</v>
      </c>
      <c r="AN28" s="202">
        <f t="shared" si="13"/>
        <v>1087</v>
      </c>
      <c r="AO28" s="220">
        <f t="shared" si="13"/>
        <v>236</v>
      </c>
      <c r="AP28" s="220">
        <f>SUM(AP11:AP27)-AP19-AP20-AP26-AP27</f>
        <v>5726</v>
      </c>
      <c r="AQ28" s="45"/>
      <c r="AR28" s="45"/>
      <c r="AS28" s="110">
        <f>AP28/AO28</f>
        <v>24.26271186440678</v>
      </c>
      <c r="AT28" s="115">
        <f t="shared" si="6"/>
        <v>5481.639999999999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s="1" customFormat="1" ht="12.75">
      <c r="A29" s="13"/>
      <c r="B29" s="13"/>
      <c r="C29" s="149"/>
      <c r="D29" s="149"/>
      <c r="E29" s="149"/>
      <c r="F29" s="149"/>
      <c r="G29" s="149"/>
      <c r="H29" s="149"/>
      <c r="I29" s="30"/>
      <c r="J29" s="13"/>
      <c r="K29" s="30"/>
      <c r="L29" s="13"/>
      <c r="M29" s="30"/>
      <c r="N29" s="13"/>
      <c r="O29" s="30"/>
      <c r="P29" s="13"/>
      <c r="Q29" s="211" t="s">
        <v>66</v>
      </c>
      <c r="R29" s="201"/>
      <c r="S29" s="30"/>
      <c r="T29" s="13"/>
      <c r="U29" s="30"/>
      <c r="V29" s="13"/>
      <c r="W29" s="30"/>
      <c r="X29" s="13"/>
      <c r="Y29" s="13"/>
      <c r="Z29" s="13"/>
      <c r="AA29" s="13"/>
      <c r="AB29" s="13"/>
      <c r="AC29" s="201"/>
      <c r="AD29" s="201"/>
      <c r="AE29" s="14"/>
      <c r="AF29" s="14"/>
      <c r="AG29" s="13"/>
      <c r="AH29" s="13"/>
      <c r="AI29" s="13"/>
      <c r="AJ29" s="13"/>
      <c r="AK29" s="13"/>
      <c r="AL29" s="13"/>
      <c r="AM29" s="14"/>
      <c r="AN29" s="14"/>
      <c r="AO29" s="219"/>
      <c r="AP29" s="219"/>
      <c r="AQ29" s="55"/>
      <c r="AR29" s="85"/>
      <c r="AS29" s="95"/>
      <c r="AT29" s="116">
        <f t="shared" si="6"/>
        <v>0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1" customFormat="1" ht="12.75">
      <c r="A30" s="3">
        <v>1</v>
      </c>
      <c r="B30" s="3" t="s">
        <v>99</v>
      </c>
      <c r="C30" s="65"/>
      <c r="D30" s="65"/>
      <c r="E30" s="65"/>
      <c r="F30" s="65"/>
      <c r="G30" s="65"/>
      <c r="H30" s="65"/>
      <c r="I30" s="27">
        <v>2</v>
      </c>
      <c r="J30" s="3">
        <v>50</v>
      </c>
      <c r="K30" s="27">
        <v>1</v>
      </c>
      <c r="L30" s="3">
        <v>28</v>
      </c>
      <c r="M30" s="27">
        <v>1</v>
      </c>
      <c r="N30" s="3">
        <v>29</v>
      </c>
      <c r="O30" s="27">
        <v>1</v>
      </c>
      <c r="P30" s="20">
        <v>33</v>
      </c>
      <c r="Q30" s="193">
        <f>I30+K30+M30+O30</f>
        <v>5</v>
      </c>
      <c r="R30" s="190">
        <f>J30+L30+N30+P30</f>
        <v>140</v>
      </c>
      <c r="S30" s="35">
        <v>1</v>
      </c>
      <c r="T30" s="3">
        <v>31</v>
      </c>
      <c r="U30" s="27">
        <v>1</v>
      </c>
      <c r="V30" s="3">
        <v>17</v>
      </c>
      <c r="W30" s="27">
        <v>1</v>
      </c>
      <c r="X30" s="3">
        <v>27</v>
      </c>
      <c r="Y30" s="3">
        <v>1</v>
      </c>
      <c r="Z30" s="3">
        <v>28</v>
      </c>
      <c r="AA30" s="3">
        <v>1</v>
      </c>
      <c r="AB30" s="3">
        <v>26</v>
      </c>
      <c r="AC30" s="190">
        <f>S30+U30+W30+Y30+AA30</f>
        <v>5</v>
      </c>
      <c r="AD30" s="190">
        <f>T30+V30+X30+Z30+AB30</f>
        <v>129</v>
      </c>
      <c r="AE30" s="4"/>
      <c r="AF30" s="4"/>
      <c r="AG30" s="3"/>
      <c r="AH30" s="3"/>
      <c r="AI30" s="3"/>
      <c r="AJ30" s="3"/>
      <c r="AK30" s="3"/>
      <c r="AL30" s="3"/>
      <c r="AM30" s="4"/>
      <c r="AN30" s="4"/>
      <c r="AO30" s="212">
        <f>AM30+AE30+AC30+Q30</f>
        <v>10</v>
      </c>
      <c r="AP30" s="212">
        <f>AN30+AF30+AD30+R30</f>
        <v>269</v>
      </c>
      <c r="AR30" s="16"/>
      <c r="AS30" s="92">
        <f>AP30/AO30</f>
        <v>26.9</v>
      </c>
      <c r="AT30" s="113">
        <f t="shared" si="6"/>
        <v>234</v>
      </c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</row>
    <row r="31" spans="1:68" s="1" customFormat="1" ht="12.75">
      <c r="A31" s="3">
        <v>2</v>
      </c>
      <c r="B31" s="3" t="s">
        <v>14</v>
      </c>
      <c r="C31" s="65"/>
      <c r="D31" s="65"/>
      <c r="E31" s="65"/>
      <c r="F31" s="65"/>
      <c r="G31" s="65"/>
      <c r="H31" s="65"/>
      <c r="I31" s="27">
        <v>1</v>
      </c>
      <c r="J31" s="3">
        <v>25</v>
      </c>
      <c r="K31" s="27">
        <v>1</v>
      </c>
      <c r="L31" s="3">
        <v>27</v>
      </c>
      <c r="M31" s="27">
        <v>1</v>
      </c>
      <c r="N31" s="3">
        <v>24</v>
      </c>
      <c r="O31" s="27">
        <v>1</v>
      </c>
      <c r="P31" s="3">
        <v>27</v>
      </c>
      <c r="Q31" s="190">
        <f>I31+K31+M31+O31</f>
        <v>4</v>
      </c>
      <c r="R31" s="190">
        <f>J31+L31+N31+P31</f>
        <v>103</v>
      </c>
      <c r="S31" s="27">
        <v>1</v>
      </c>
      <c r="T31" s="3">
        <v>26</v>
      </c>
      <c r="U31" s="27">
        <v>1</v>
      </c>
      <c r="V31" s="3">
        <v>20</v>
      </c>
      <c r="W31" s="27">
        <v>1</v>
      </c>
      <c r="X31" s="3">
        <v>13</v>
      </c>
      <c r="Y31" s="3">
        <v>1</v>
      </c>
      <c r="Z31" s="3">
        <v>21</v>
      </c>
      <c r="AA31" s="3">
        <v>1</v>
      </c>
      <c r="AB31" s="3">
        <v>20</v>
      </c>
      <c r="AC31" s="190">
        <f>S31+U31+W31+Y31+AA31</f>
        <v>5</v>
      </c>
      <c r="AD31" s="190">
        <f>T31+V31+X31+Z31+AB31</f>
        <v>100</v>
      </c>
      <c r="AE31" s="4"/>
      <c r="AF31" s="4"/>
      <c r="AG31" s="3"/>
      <c r="AH31" s="3"/>
      <c r="AI31" s="3"/>
      <c r="AJ31" s="3"/>
      <c r="AK31" s="3"/>
      <c r="AL31" s="3"/>
      <c r="AM31" s="4"/>
      <c r="AN31" s="4"/>
      <c r="AO31" s="212">
        <f>AC31+Q31</f>
        <v>9</v>
      </c>
      <c r="AP31" s="212">
        <f>AD31+R31</f>
        <v>203</v>
      </c>
      <c r="AR31" s="16"/>
      <c r="AS31" s="92">
        <f t="shared" si="5"/>
        <v>22.555555555555557</v>
      </c>
      <c r="AT31" s="113">
        <f t="shared" si="6"/>
        <v>177.25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3</v>
      </c>
      <c r="B32" s="3" t="s">
        <v>47</v>
      </c>
      <c r="C32" s="65"/>
      <c r="D32" s="65"/>
      <c r="E32" s="65"/>
      <c r="F32" s="65"/>
      <c r="G32" s="65"/>
      <c r="H32" s="65"/>
      <c r="I32" s="27">
        <v>1</v>
      </c>
      <c r="J32" s="3">
        <v>25</v>
      </c>
      <c r="K32" s="27">
        <v>1</v>
      </c>
      <c r="L32" s="3">
        <v>23</v>
      </c>
      <c r="M32" s="27">
        <v>1</v>
      </c>
      <c r="N32" s="3">
        <v>28</v>
      </c>
      <c r="O32" s="27">
        <v>1</v>
      </c>
      <c r="P32" s="3">
        <v>28</v>
      </c>
      <c r="Q32" s="190">
        <f aca="true" t="shared" si="14" ref="Q32:R47">I32+K32+M32+O32</f>
        <v>4</v>
      </c>
      <c r="R32" s="190">
        <f t="shared" si="14"/>
        <v>104</v>
      </c>
      <c r="S32" s="27">
        <v>1</v>
      </c>
      <c r="T32" s="3">
        <v>21</v>
      </c>
      <c r="U32" s="27">
        <v>1</v>
      </c>
      <c r="V32" s="3">
        <v>26</v>
      </c>
      <c r="W32" s="27">
        <v>2</v>
      </c>
      <c r="X32" s="3">
        <v>42</v>
      </c>
      <c r="Y32" s="3">
        <v>1</v>
      </c>
      <c r="Z32" s="3">
        <v>23</v>
      </c>
      <c r="AA32" s="3">
        <v>1</v>
      </c>
      <c r="AB32" s="3">
        <v>19</v>
      </c>
      <c r="AC32" s="190">
        <f aca="true" t="shared" si="15" ref="AC32:AD63">S32+U32+W32+Y32+AA32</f>
        <v>6</v>
      </c>
      <c r="AD32" s="190">
        <f t="shared" si="15"/>
        <v>131</v>
      </c>
      <c r="AE32" s="14"/>
      <c r="AF32" s="14"/>
      <c r="AG32" s="3"/>
      <c r="AH32" s="3"/>
      <c r="AI32" s="3"/>
      <c r="AJ32" s="3"/>
      <c r="AK32" s="3"/>
      <c r="AL32" s="3"/>
      <c r="AM32" s="4"/>
      <c r="AN32" s="4"/>
      <c r="AO32" s="212">
        <f aca="true" t="shared" si="16" ref="AO32:AP63">AC32+Q32</f>
        <v>10</v>
      </c>
      <c r="AP32" s="212">
        <f t="shared" si="16"/>
        <v>235</v>
      </c>
      <c r="AR32" s="16"/>
      <c r="AS32" s="92">
        <f t="shared" si="5"/>
        <v>23.5</v>
      </c>
      <c r="AT32" s="113">
        <f t="shared" si="6"/>
        <v>209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4</v>
      </c>
      <c r="B33" s="3" t="s">
        <v>15</v>
      </c>
      <c r="C33" s="65"/>
      <c r="D33" s="65"/>
      <c r="E33" s="65"/>
      <c r="F33" s="65"/>
      <c r="G33" s="65"/>
      <c r="H33" s="65"/>
      <c r="I33" s="27">
        <v>1</v>
      </c>
      <c r="J33" s="3">
        <v>25</v>
      </c>
      <c r="K33" s="27">
        <v>1</v>
      </c>
      <c r="L33" s="3">
        <v>21</v>
      </c>
      <c r="M33" s="27">
        <v>1</v>
      </c>
      <c r="N33" s="3">
        <v>18</v>
      </c>
      <c r="O33" s="27">
        <v>1</v>
      </c>
      <c r="P33" s="3">
        <v>16</v>
      </c>
      <c r="Q33" s="190">
        <f t="shared" si="14"/>
        <v>4</v>
      </c>
      <c r="R33" s="190">
        <f t="shared" si="14"/>
        <v>80</v>
      </c>
      <c r="S33" s="27">
        <v>1</v>
      </c>
      <c r="T33" s="3">
        <v>20</v>
      </c>
      <c r="U33" s="27">
        <v>1</v>
      </c>
      <c r="V33" s="3">
        <v>20</v>
      </c>
      <c r="W33" s="27">
        <v>1</v>
      </c>
      <c r="X33" s="3">
        <v>23</v>
      </c>
      <c r="Y33" s="3">
        <v>1</v>
      </c>
      <c r="Z33" s="3">
        <v>17</v>
      </c>
      <c r="AA33" s="3">
        <v>1</v>
      </c>
      <c r="AB33" s="3">
        <v>33</v>
      </c>
      <c r="AC33" s="190">
        <f t="shared" si="15"/>
        <v>5</v>
      </c>
      <c r="AD33" s="190">
        <f t="shared" si="15"/>
        <v>113</v>
      </c>
      <c r="AE33" s="14"/>
      <c r="AF33" s="14"/>
      <c r="AG33" s="3"/>
      <c r="AH33" s="3"/>
      <c r="AI33" s="3"/>
      <c r="AJ33" s="3"/>
      <c r="AK33" s="3"/>
      <c r="AL33" s="3"/>
      <c r="AM33" s="4"/>
      <c r="AN33" s="4"/>
      <c r="AO33" s="212">
        <f t="shared" si="16"/>
        <v>9</v>
      </c>
      <c r="AP33" s="212">
        <f t="shared" si="16"/>
        <v>193</v>
      </c>
      <c r="AR33" s="16"/>
      <c r="AS33" s="92">
        <f t="shared" si="5"/>
        <v>21.444444444444443</v>
      </c>
      <c r="AT33" s="113">
        <f t="shared" si="6"/>
        <v>173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5</v>
      </c>
      <c r="B34" s="3" t="s">
        <v>63</v>
      </c>
      <c r="C34" s="65"/>
      <c r="D34" s="65"/>
      <c r="E34" s="65"/>
      <c r="F34" s="65"/>
      <c r="G34" s="65"/>
      <c r="H34" s="65"/>
      <c r="I34" s="27">
        <v>2</v>
      </c>
      <c r="J34" s="3">
        <v>40</v>
      </c>
      <c r="K34" s="27">
        <v>1</v>
      </c>
      <c r="L34" s="3">
        <v>25</v>
      </c>
      <c r="M34" s="27">
        <v>1</v>
      </c>
      <c r="N34" s="3">
        <v>30</v>
      </c>
      <c r="O34" s="27">
        <v>1</v>
      </c>
      <c r="P34" s="3">
        <v>26</v>
      </c>
      <c r="Q34" s="190">
        <f t="shared" si="14"/>
        <v>5</v>
      </c>
      <c r="R34" s="190">
        <f t="shared" si="14"/>
        <v>121</v>
      </c>
      <c r="S34" s="27">
        <v>2</v>
      </c>
      <c r="T34" s="3">
        <v>36</v>
      </c>
      <c r="U34" s="27">
        <v>1</v>
      </c>
      <c r="V34" s="3">
        <v>27</v>
      </c>
      <c r="W34" s="27">
        <v>1</v>
      </c>
      <c r="X34" s="3">
        <v>24</v>
      </c>
      <c r="Y34" s="3">
        <v>1</v>
      </c>
      <c r="Z34" s="3">
        <v>21</v>
      </c>
      <c r="AA34" s="3">
        <v>1</v>
      </c>
      <c r="AB34" s="3">
        <v>34</v>
      </c>
      <c r="AC34" s="190">
        <f t="shared" si="15"/>
        <v>6</v>
      </c>
      <c r="AD34" s="190">
        <f t="shared" si="15"/>
        <v>142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212">
        <f t="shared" si="16"/>
        <v>11</v>
      </c>
      <c r="AP34" s="212">
        <f t="shared" si="16"/>
        <v>263</v>
      </c>
      <c r="AR34" s="16"/>
      <c r="AS34" s="92">
        <f t="shared" si="5"/>
        <v>23.90909090909091</v>
      </c>
      <c r="AT34" s="113">
        <f t="shared" si="6"/>
        <v>232.75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6</v>
      </c>
      <c r="B35" s="3" t="s">
        <v>96</v>
      </c>
      <c r="C35" s="65"/>
      <c r="D35" s="65"/>
      <c r="E35" s="65"/>
      <c r="F35" s="65"/>
      <c r="G35" s="65"/>
      <c r="H35" s="65"/>
      <c r="I35" s="27">
        <v>1</v>
      </c>
      <c r="J35" s="3">
        <v>27</v>
      </c>
      <c r="K35" s="27">
        <v>2</v>
      </c>
      <c r="L35" s="3">
        <v>38</v>
      </c>
      <c r="M35" s="27">
        <v>1</v>
      </c>
      <c r="N35" s="3">
        <v>21</v>
      </c>
      <c r="O35" s="27">
        <v>1</v>
      </c>
      <c r="P35" s="3">
        <v>31</v>
      </c>
      <c r="Q35" s="190">
        <f t="shared" si="14"/>
        <v>5</v>
      </c>
      <c r="R35" s="190">
        <f t="shared" si="14"/>
        <v>117</v>
      </c>
      <c r="S35" s="27">
        <v>1</v>
      </c>
      <c r="T35" s="3">
        <v>32</v>
      </c>
      <c r="U35" s="27">
        <v>2</v>
      </c>
      <c r="V35" s="3">
        <v>53</v>
      </c>
      <c r="W35" s="27">
        <v>2</v>
      </c>
      <c r="X35" s="3">
        <v>41</v>
      </c>
      <c r="Y35" s="3">
        <v>1</v>
      </c>
      <c r="Z35" s="3">
        <v>32</v>
      </c>
      <c r="AA35" s="3">
        <v>2</v>
      </c>
      <c r="AB35" s="3">
        <v>38</v>
      </c>
      <c r="AC35" s="190">
        <f t="shared" si="15"/>
        <v>8</v>
      </c>
      <c r="AD35" s="190">
        <f t="shared" si="15"/>
        <v>196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212">
        <f t="shared" si="16"/>
        <v>13</v>
      </c>
      <c r="AP35" s="212">
        <f t="shared" si="16"/>
        <v>313</v>
      </c>
      <c r="AR35" s="16"/>
      <c r="AS35" s="92">
        <f t="shared" si="5"/>
        <v>24.076923076923077</v>
      </c>
      <c r="AT35" s="113">
        <f t="shared" si="6"/>
        <v>283.75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7</v>
      </c>
      <c r="B36" s="3" t="s">
        <v>16</v>
      </c>
      <c r="C36" s="65"/>
      <c r="D36" s="65"/>
      <c r="E36" s="65"/>
      <c r="F36" s="65"/>
      <c r="G36" s="65"/>
      <c r="H36" s="65"/>
      <c r="I36" s="27">
        <v>1</v>
      </c>
      <c r="J36" s="3">
        <v>29</v>
      </c>
      <c r="K36" s="27">
        <v>1</v>
      </c>
      <c r="L36" s="3">
        <v>17</v>
      </c>
      <c r="M36" s="27">
        <v>1</v>
      </c>
      <c r="N36" s="3">
        <v>18</v>
      </c>
      <c r="O36" s="27">
        <v>1</v>
      </c>
      <c r="P36" s="3">
        <v>20</v>
      </c>
      <c r="Q36" s="190">
        <f t="shared" si="14"/>
        <v>4</v>
      </c>
      <c r="R36" s="190">
        <f t="shared" si="14"/>
        <v>84</v>
      </c>
      <c r="S36" s="27">
        <v>1</v>
      </c>
      <c r="T36" s="3">
        <v>21</v>
      </c>
      <c r="U36" s="27">
        <v>1</v>
      </c>
      <c r="V36" s="3">
        <v>21</v>
      </c>
      <c r="W36" s="27">
        <v>1</v>
      </c>
      <c r="X36" s="3">
        <v>17</v>
      </c>
      <c r="Y36" s="3">
        <v>1</v>
      </c>
      <c r="Z36" s="3">
        <v>28</v>
      </c>
      <c r="AA36" s="3">
        <v>1</v>
      </c>
      <c r="AB36" s="3">
        <v>17</v>
      </c>
      <c r="AC36" s="190">
        <f t="shared" si="15"/>
        <v>5</v>
      </c>
      <c r="AD36" s="190">
        <f t="shared" si="15"/>
        <v>104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212">
        <f t="shared" si="16"/>
        <v>9</v>
      </c>
      <c r="AP36" s="212">
        <f t="shared" si="16"/>
        <v>188</v>
      </c>
      <c r="AR36" s="16"/>
      <c r="AS36" s="92">
        <f t="shared" si="5"/>
        <v>20.88888888888889</v>
      </c>
      <c r="AT36" s="113">
        <f t="shared" si="6"/>
        <v>167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8</v>
      </c>
      <c r="B37" s="3" t="s">
        <v>106</v>
      </c>
      <c r="C37" s="65"/>
      <c r="D37" s="65"/>
      <c r="E37" s="65"/>
      <c r="F37" s="65"/>
      <c r="G37" s="65"/>
      <c r="H37" s="65"/>
      <c r="I37" s="27">
        <v>1</v>
      </c>
      <c r="J37" s="19">
        <v>18</v>
      </c>
      <c r="K37" s="27">
        <v>1</v>
      </c>
      <c r="L37" s="3">
        <v>18</v>
      </c>
      <c r="M37" s="27">
        <v>0</v>
      </c>
      <c r="N37" s="3">
        <v>0</v>
      </c>
      <c r="O37" s="27">
        <v>1</v>
      </c>
      <c r="P37" s="3">
        <v>29</v>
      </c>
      <c r="Q37" s="190">
        <f t="shared" si="14"/>
        <v>3</v>
      </c>
      <c r="R37" s="190">
        <f t="shared" si="14"/>
        <v>65</v>
      </c>
      <c r="S37" s="27">
        <v>1</v>
      </c>
      <c r="T37" s="3">
        <v>18</v>
      </c>
      <c r="U37" s="27">
        <v>1</v>
      </c>
      <c r="V37" s="3">
        <v>18</v>
      </c>
      <c r="W37" s="27">
        <v>1</v>
      </c>
      <c r="X37" s="3">
        <v>22</v>
      </c>
      <c r="Y37" s="3">
        <v>1</v>
      </c>
      <c r="Z37" s="3">
        <v>20</v>
      </c>
      <c r="AA37" s="3">
        <v>1</v>
      </c>
      <c r="AB37" s="3">
        <v>21</v>
      </c>
      <c r="AC37" s="190">
        <f t="shared" si="15"/>
        <v>5</v>
      </c>
      <c r="AD37" s="190">
        <f t="shared" si="15"/>
        <v>99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212">
        <f t="shared" si="16"/>
        <v>8</v>
      </c>
      <c r="AP37" s="212">
        <f t="shared" si="16"/>
        <v>164</v>
      </c>
      <c r="AR37" s="16"/>
      <c r="AS37" s="92">
        <f t="shared" si="5"/>
        <v>20.5</v>
      </c>
      <c r="AT37" s="113">
        <f t="shared" si="6"/>
        <v>147.75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9</v>
      </c>
      <c r="B38" s="3" t="s">
        <v>98</v>
      </c>
      <c r="C38" s="65"/>
      <c r="D38" s="65"/>
      <c r="E38" s="65"/>
      <c r="F38" s="65"/>
      <c r="G38" s="65"/>
      <c r="H38" s="65"/>
      <c r="I38" s="27">
        <v>0</v>
      </c>
      <c r="J38" s="3">
        <v>0</v>
      </c>
      <c r="K38" s="27">
        <v>1</v>
      </c>
      <c r="L38" s="3">
        <v>27</v>
      </c>
      <c r="M38" s="27">
        <v>0</v>
      </c>
      <c r="N38" s="3">
        <v>0</v>
      </c>
      <c r="O38" s="27">
        <v>1</v>
      </c>
      <c r="P38" s="3">
        <v>19</v>
      </c>
      <c r="Q38" s="190">
        <f t="shared" si="14"/>
        <v>2</v>
      </c>
      <c r="R38" s="190">
        <f t="shared" si="14"/>
        <v>46</v>
      </c>
      <c r="S38" s="27">
        <v>0</v>
      </c>
      <c r="T38" s="3">
        <v>0</v>
      </c>
      <c r="U38" s="27">
        <v>1</v>
      </c>
      <c r="V38" s="3">
        <v>12</v>
      </c>
      <c r="W38" s="27">
        <v>1</v>
      </c>
      <c r="X38" s="3">
        <v>10</v>
      </c>
      <c r="Y38" s="3">
        <v>1</v>
      </c>
      <c r="Z38" s="3">
        <v>15</v>
      </c>
      <c r="AA38" s="3">
        <v>1</v>
      </c>
      <c r="AB38" s="3">
        <v>12</v>
      </c>
      <c r="AC38" s="190">
        <f t="shared" si="15"/>
        <v>4</v>
      </c>
      <c r="AD38" s="190">
        <f t="shared" si="15"/>
        <v>49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212">
        <f t="shared" si="16"/>
        <v>6</v>
      </c>
      <c r="AP38" s="212">
        <f t="shared" si="16"/>
        <v>95</v>
      </c>
      <c r="AR38" s="16"/>
      <c r="AS38" s="92">
        <f t="shared" si="5"/>
        <v>15.833333333333334</v>
      </c>
      <c r="AT38" s="113">
        <f t="shared" si="6"/>
        <v>83.5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10</v>
      </c>
      <c r="B39" s="3" t="s">
        <v>18</v>
      </c>
      <c r="C39" s="65"/>
      <c r="D39" s="65"/>
      <c r="E39" s="65"/>
      <c r="F39" s="65"/>
      <c r="G39" s="65"/>
      <c r="H39" s="65"/>
      <c r="I39" s="27">
        <v>1</v>
      </c>
      <c r="J39" s="3">
        <v>18</v>
      </c>
      <c r="K39" s="27">
        <v>1</v>
      </c>
      <c r="L39" s="3">
        <v>17</v>
      </c>
      <c r="M39" s="27">
        <v>1</v>
      </c>
      <c r="N39" s="3">
        <v>21</v>
      </c>
      <c r="O39" s="27">
        <v>1</v>
      </c>
      <c r="P39" s="3">
        <v>22</v>
      </c>
      <c r="Q39" s="190">
        <f t="shared" si="14"/>
        <v>4</v>
      </c>
      <c r="R39" s="190">
        <f t="shared" si="14"/>
        <v>78</v>
      </c>
      <c r="S39" s="27">
        <v>1</v>
      </c>
      <c r="T39" s="3">
        <v>20</v>
      </c>
      <c r="U39" s="27">
        <v>1</v>
      </c>
      <c r="V39" s="3">
        <v>18</v>
      </c>
      <c r="W39" s="27">
        <v>1</v>
      </c>
      <c r="X39" s="3">
        <v>20</v>
      </c>
      <c r="Y39" s="3">
        <v>1</v>
      </c>
      <c r="Z39" s="3">
        <v>16</v>
      </c>
      <c r="AA39" s="3">
        <v>1</v>
      </c>
      <c r="AB39" s="3">
        <v>20</v>
      </c>
      <c r="AC39" s="190">
        <f t="shared" si="15"/>
        <v>5</v>
      </c>
      <c r="AD39" s="190">
        <f t="shared" si="15"/>
        <v>94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212">
        <f t="shared" si="16"/>
        <v>9</v>
      </c>
      <c r="AP39" s="212">
        <f t="shared" si="16"/>
        <v>172</v>
      </c>
      <c r="AR39" s="16"/>
      <c r="AS39" s="92">
        <f t="shared" si="5"/>
        <v>19.11111111111111</v>
      </c>
      <c r="AT39" s="113">
        <f t="shared" si="6"/>
        <v>152.5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11</v>
      </c>
      <c r="B40" s="124" t="s">
        <v>85</v>
      </c>
      <c r="C40" s="65"/>
      <c r="D40" s="65"/>
      <c r="E40" s="65"/>
      <c r="F40" s="65"/>
      <c r="G40" s="65"/>
      <c r="H40" s="65"/>
      <c r="I40" s="30">
        <v>1</v>
      </c>
      <c r="J40" s="13">
        <v>24</v>
      </c>
      <c r="K40" s="30">
        <v>1</v>
      </c>
      <c r="L40" s="13">
        <v>25</v>
      </c>
      <c r="M40" s="30">
        <v>0</v>
      </c>
      <c r="N40" s="13">
        <v>0</v>
      </c>
      <c r="O40" s="30">
        <v>1</v>
      </c>
      <c r="P40" s="13">
        <v>22</v>
      </c>
      <c r="Q40" s="190">
        <f t="shared" si="14"/>
        <v>3</v>
      </c>
      <c r="R40" s="190">
        <f>J40+L40+N40+P40</f>
        <v>71</v>
      </c>
      <c r="S40" s="30">
        <v>1</v>
      </c>
      <c r="T40" s="13">
        <v>21</v>
      </c>
      <c r="U40" s="30">
        <v>1</v>
      </c>
      <c r="V40" s="13">
        <v>19</v>
      </c>
      <c r="W40" s="30">
        <v>1</v>
      </c>
      <c r="X40" s="13">
        <v>21</v>
      </c>
      <c r="Y40" s="13">
        <v>1</v>
      </c>
      <c r="Z40" s="13">
        <v>20</v>
      </c>
      <c r="AA40" s="13">
        <v>1</v>
      </c>
      <c r="AB40" s="13">
        <v>18</v>
      </c>
      <c r="AC40" s="190">
        <f t="shared" si="15"/>
        <v>5</v>
      </c>
      <c r="AD40" s="190">
        <f t="shared" si="15"/>
        <v>99</v>
      </c>
      <c r="AE40" s="4"/>
      <c r="AF40" s="4"/>
      <c r="AG40" s="3"/>
      <c r="AH40" s="3"/>
      <c r="AI40" s="3"/>
      <c r="AJ40" s="3"/>
      <c r="AK40" s="3"/>
      <c r="AL40" s="3"/>
      <c r="AM40" s="4"/>
      <c r="AN40" s="4"/>
      <c r="AO40" s="212">
        <f t="shared" si="16"/>
        <v>8</v>
      </c>
      <c r="AP40" s="212">
        <f t="shared" si="16"/>
        <v>170</v>
      </c>
      <c r="AR40" s="16"/>
      <c r="AS40" s="92">
        <f>AP40/AO40</f>
        <v>21.25</v>
      </c>
      <c r="AT40" s="113">
        <f t="shared" si="6"/>
        <v>152.25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12</v>
      </c>
      <c r="B41" s="3" t="s">
        <v>97</v>
      </c>
      <c r="C41" s="65"/>
      <c r="D41" s="65"/>
      <c r="E41" s="65"/>
      <c r="F41" s="65"/>
      <c r="G41" s="65"/>
      <c r="H41" s="65"/>
      <c r="I41" s="27">
        <v>1</v>
      </c>
      <c r="J41" s="3">
        <v>22</v>
      </c>
      <c r="K41" s="27">
        <v>1</v>
      </c>
      <c r="L41" s="3">
        <v>20</v>
      </c>
      <c r="M41" s="27">
        <v>1</v>
      </c>
      <c r="N41" s="3">
        <v>22</v>
      </c>
      <c r="O41" s="27">
        <v>1</v>
      </c>
      <c r="P41" s="3">
        <v>19</v>
      </c>
      <c r="Q41" s="190">
        <f t="shared" si="14"/>
        <v>4</v>
      </c>
      <c r="R41" s="190">
        <f>J41+L41+N41+P41</f>
        <v>83</v>
      </c>
      <c r="S41" s="27">
        <v>1</v>
      </c>
      <c r="T41" s="3">
        <v>20</v>
      </c>
      <c r="U41" s="27">
        <v>1</v>
      </c>
      <c r="V41" s="3">
        <v>13</v>
      </c>
      <c r="W41" s="27">
        <v>1</v>
      </c>
      <c r="X41" s="3">
        <v>20</v>
      </c>
      <c r="Y41" s="3">
        <v>1</v>
      </c>
      <c r="Z41" s="3">
        <v>31</v>
      </c>
      <c r="AA41" s="3">
        <v>1</v>
      </c>
      <c r="AB41" s="3">
        <v>17</v>
      </c>
      <c r="AC41" s="190">
        <f t="shared" si="15"/>
        <v>5</v>
      </c>
      <c r="AD41" s="190">
        <f t="shared" si="15"/>
        <v>101</v>
      </c>
      <c r="AE41" s="4"/>
      <c r="AF41" s="4"/>
      <c r="AG41" s="3"/>
      <c r="AH41" s="3"/>
      <c r="AI41" s="3"/>
      <c r="AJ41" s="3"/>
      <c r="AK41" s="3"/>
      <c r="AL41" s="3"/>
      <c r="AM41" s="4"/>
      <c r="AN41" s="4"/>
      <c r="AO41" s="212">
        <f t="shared" si="16"/>
        <v>9</v>
      </c>
      <c r="AP41" s="212">
        <f t="shared" si="16"/>
        <v>184</v>
      </c>
      <c r="AR41" s="16"/>
      <c r="AS41" s="92">
        <f>AP41/AO41</f>
        <v>20.444444444444443</v>
      </c>
      <c r="AT41" s="113">
        <f t="shared" si="6"/>
        <v>163.25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13</v>
      </c>
      <c r="B42" s="3" t="s">
        <v>21</v>
      </c>
      <c r="C42" s="65"/>
      <c r="D42" s="65"/>
      <c r="E42" s="65"/>
      <c r="F42" s="65"/>
      <c r="G42" s="65"/>
      <c r="H42" s="65"/>
      <c r="I42" s="27">
        <v>1</v>
      </c>
      <c r="J42" s="3">
        <v>22</v>
      </c>
      <c r="K42" s="27">
        <v>1</v>
      </c>
      <c r="L42" s="3">
        <v>25</v>
      </c>
      <c r="M42" s="27">
        <v>1</v>
      </c>
      <c r="N42" s="3">
        <v>19</v>
      </c>
      <c r="O42" s="27">
        <v>1</v>
      </c>
      <c r="P42" s="3">
        <v>22</v>
      </c>
      <c r="Q42" s="190">
        <f t="shared" si="14"/>
        <v>4</v>
      </c>
      <c r="R42" s="190">
        <f>J42+L42+N42+P42</f>
        <v>88</v>
      </c>
      <c r="S42" s="27">
        <v>1</v>
      </c>
      <c r="T42" s="3">
        <v>20</v>
      </c>
      <c r="U42" s="27">
        <v>1</v>
      </c>
      <c r="V42" s="3">
        <v>21</v>
      </c>
      <c r="W42" s="27">
        <v>1</v>
      </c>
      <c r="X42" s="3">
        <v>23</v>
      </c>
      <c r="Y42" s="3">
        <v>1</v>
      </c>
      <c r="Z42" s="3">
        <v>25</v>
      </c>
      <c r="AA42" s="3">
        <v>1</v>
      </c>
      <c r="AB42" s="3">
        <v>23</v>
      </c>
      <c r="AC42" s="190">
        <f t="shared" si="15"/>
        <v>5</v>
      </c>
      <c r="AD42" s="190">
        <f t="shared" si="15"/>
        <v>112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212">
        <f t="shared" si="16"/>
        <v>9</v>
      </c>
      <c r="AP42" s="212">
        <f t="shared" si="16"/>
        <v>200</v>
      </c>
      <c r="AR42" s="16"/>
      <c r="AS42" s="92">
        <f>AP42/AO42</f>
        <v>22.22222222222222</v>
      </c>
      <c r="AT42" s="113">
        <f t="shared" si="6"/>
        <v>178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14</v>
      </c>
      <c r="B43" s="3" t="s">
        <v>22</v>
      </c>
      <c r="C43" s="65"/>
      <c r="D43" s="65"/>
      <c r="E43" s="65"/>
      <c r="F43" s="65"/>
      <c r="G43" s="65"/>
      <c r="H43" s="65"/>
      <c r="I43" s="27">
        <v>0</v>
      </c>
      <c r="J43" s="3">
        <v>0</v>
      </c>
      <c r="K43" s="27">
        <v>1</v>
      </c>
      <c r="L43" s="3">
        <v>18</v>
      </c>
      <c r="M43" s="27">
        <v>1</v>
      </c>
      <c r="N43" s="3">
        <v>17</v>
      </c>
      <c r="O43" s="27">
        <v>1</v>
      </c>
      <c r="P43" s="3">
        <v>21</v>
      </c>
      <c r="Q43" s="190">
        <f t="shared" si="14"/>
        <v>3</v>
      </c>
      <c r="R43" s="190">
        <f t="shared" si="14"/>
        <v>56</v>
      </c>
      <c r="S43" s="27">
        <v>1</v>
      </c>
      <c r="T43" s="3">
        <v>20</v>
      </c>
      <c r="U43" s="27">
        <v>1</v>
      </c>
      <c r="V43" s="3">
        <v>21</v>
      </c>
      <c r="W43" s="27">
        <v>1</v>
      </c>
      <c r="X43" s="3">
        <v>17</v>
      </c>
      <c r="Y43" s="3">
        <v>1</v>
      </c>
      <c r="Z43" s="3">
        <v>24</v>
      </c>
      <c r="AA43" s="3">
        <v>1</v>
      </c>
      <c r="AB43" s="3">
        <v>18</v>
      </c>
      <c r="AC43" s="190">
        <f t="shared" si="15"/>
        <v>5</v>
      </c>
      <c r="AD43" s="190">
        <f t="shared" si="15"/>
        <v>100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212">
        <f t="shared" si="16"/>
        <v>8</v>
      </c>
      <c r="AP43" s="212">
        <f t="shared" si="16"/>
        <v>156</v>
      </c>
      <c r="AR43" s="16"/>
      <c r="AS43" s="92">
        <f t="shared" si="5"/>
        <v>19.5</v>
      </c>
      <c r="AT43" s="113">
        <f t="shared" si="6"/>
        <v>142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3.5" thickBot="1">
      <c r="A44" s="3">
        <v>15</v>
      </c>
      <c r="B44" s="8" t="s">
        <v>53</v>
      </c>
      <c r="C44" s="66"/>
      <c r="D44" s="66"/>
      <c r="E44" s="65"/>
      <c r="F44" s="65"/>
      <c r="G44" s="65"/>
      <c r="H44" s="65"/>
      <c r="I44" s="27">
        <v>1</v>
      </c>
      <c r="J44" s="3">
        <v>25</v>
      </c>
      <c r="K44" s="27">
        <v>1</v>
      </c>
      <c r="L44" s="3">
        <v>29</v>
      </c>
      <c r="M44" s="27">
        <v>1</v>
      </c>
      <c r="N44" s="3">
        <v>31</v>
      </c>
      <c r="O44" s="27">
        <v>1</v>
      </c>
      <c r="P44" s="3">
        <v>24</v>
      </c>
      <c r="Q44" s="190">
        <f t="shared" si="14"/>
        <v>4</v>
      </c>
      <c r="R44" s="190">
        <f t="shared" si="14"/>
        <v>109</v>
      </c>
      <c r="S44" s="27">
        <v>2</v>
      </c>
      <c r="T44" s="3">
        <v>39</v>
      </c>
      <c r="U44" s="27">
        <v>1</v>
      </c>
      <c r="V44" s="3">
        <v>23</v>
      </c>
      <c r="W44" s="27">
        <v>2</v>
      </c>
      <c r="X44" s="3">
        <v>38</v>
      </c>
      <c r="Y44" s="3">
        <v>1</v>
      </c>
      <c r="Z44" s="3">
        <v>20</v>
      </c>
      <c r="AA44" s="3">
        <v>1</v>
      </c>
      <c r="AB44" s="3">
        <v>32</v>
      </c>
      <c r="AC44" s="190">
        <f t="shared" si="15"/>
        <v>7</v>
      </c>
      <c r="AD44" s="190">
        <f t="shared" si="15"/>
        <v>152</v>
      </c>
      <c r="AE44" s="14"/>
      <c r="AF44" s="14"/>
      <c r="AG44" s="3"/>
      <c r="AH44" s="3"/>
      <c r="AI44" s="3"/>
      <c r="AJ44" s="3"/>
      <c r="AK44" s="3"/>
      <c r="AL44" s="3"/>
      <c r="AM44" s="4"/>
      <c r="AN44" s="4"/>
      <c r="AO44" s="212">
        <f t="shared" si="16"/>
        <v>11</v>
      </c>
      <c r="AP44" s="212">
        <f t="shared" si="16"/>
        <v>261</v>
      </c>
      <c r="AR44" s="16"/>
      <c r="AS44" s="92">
        <f t="shared" si="5"/>
        <v>23.727272727272727</v>
      </c>
      <c r="AT44" s="113">
        <f t="shared" si="6"/>
        <v>233.75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184">
        <v>16</v>
      </c>
      <c r="B45" s="184" t="s">
        <v>95</v>
      </c>
      <c r="C45" s="175"/>
      <c r="D45" s="175"/>
      <c r="E45" s="175"/>
      <c r="F45" s="175"/>
      <c r="G45" s="175"/>
      <c r="H45" s="176"/>
      <c r="I45" s="176">
        <f aca="true" t="shared" si="17" ref="I45:P45">I46+I47</f>
        <v>1</v>
      </c>
      <c r="J45" s="176">
        <f t="shared" si="17"/>
        <v>17</v>
      </c>
      <c r="K45" s="176">
        <f t="shared" si="17"/>
        <v>0</v>
      </c>
      <c r="L45" s="176">
        <f t="shared" si="17"/>
        <v>0</v>
      </c>
      <c r="M45" s="176">
        <f t="shared" si="17"/>
        <v>1</v>
      </c>
      <c r="N45" s="176">
        <f t="shared" si="17"/>
        <v>19</v>
      </c>
      <c r="O45" s="176">
        <f t="shared" si="17"/>
        <v>1</v>
      </c>
      <c r="P45" s="176">
        <f t="shared" si="17"/>
        <v>21</v>
      </c>
      <c r="Q45" s="177">
        <f>I45+K45+M45+O45</f>
        <v>3</v>
      </c>
      <c r="R45" s="178">
        <f t="shared" si="14"/>
        <v>57</v>
      </c>
      <c r="S45" s="179">
        <f aca="true" t="shared" si="18" ref="S45:AB45">SUM(S46:S47)</f>
        <v>1</v>
      </c>
      <c r="T45" s="179">
        <f t="shared" si="18"/>
        <v>8</v>
      </c>
      <c r="U45" s="179">
        <f t="shared" si="18"/>
        <v>1</v>
      </c>
      <c r="V45" s="179">
        <f t="shared" si="18"/>
        <v>17</v>
      </c>
      <c r="W45" s="179">
        <f t="shared" si="18"/>
        <v>1</v>
      </c>
      <c r="X45" s="179">
        <f t="shared" si="18"/>
        <v>8</v>
      </c>
      <c r="Y45" s="179">
        <f t="shared" si="18"/>
        <v>1</v>
      </c>
      <c r="Z45" s="179">
        <f t="shared" si="18"/>
        <v>21</v>
      </c>
      <c r="AA45" s="179">
        <f t="shared" si="18"/>
        <v>1</v>
      </c>
      <c r="AB45" s="179">
        <f t="shared" si="18"/>
        <v>12</v>
      </c>
      <c r="AC45" s="178">
        <f t="shared" si="15"/>
        <v>5</v>
      </c>
      <c r="AD45" s="178">
        <f t="shared" si="15"/>
        <v>66</v>
      </c>
      <c r="AE45" s="178"/>
      <c r="AF45" s="178"/>
      <c r="AG45" s="176">
        <f aca="true" t="shared" si="19" ref="AG45:AL45">AG46+AG47</f>
        <v>0</v>
      </c>
      <c r="AH45" s="176">
        <f t="shared" si="19"/>
        <v>0</v>
      </c>
      <c r="AI45" s="176">
        <f t="shared" si="19"/>
        <v>0</v>
      </c>
      <c r="AJ45" s="176">
        <f t="shared" si="19"/>
        <v>0</v>
      </c>
      <c r="AK45" s="176">
        <f t="shared" si="19"/>
        <v>0</v>
      </c>
      <c r="AL45" s="176">
        <f t="shared" si="19"/>
        <v>0</v>
      </c>
      <c r="AM45" s="178">
        <f>AG45+AI45+AK45</f>
        <v>0</v>
      </c>
      <c r="AN45" s="178">
        <f>AL45+AJ45+AH45</f>
        <v>0</v>
      </c>
      <c r="AO45" s="216">
        <f>AM45+AE45+AC45+Q45</f>
        <v>8</v>
      </c>
      <c r="AP45" s="216">
        <f>AN45+AF45+AD45+R45</f>
        <v>123</v>
      </c>
      <c r="AQ45" s="181"/>
      <c r="AR45" s="182"/>
      <c r="AS45" s="182">
        <f>AP45/AO45</f>
        <v>15.375</v>
      </c>
      <c r="AT45" s="183">
        <f>(R45*0.75)+(AD45*1)+(AN45*1.22)</f>
        <v>108.75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125"/>
      <c r="B46" s="126" t="s">
        <v>70</v>
      </c>
      <c r="C46" s="127"/>
      <c r="D46" s="127"/>
      <c r="E46" s="136"/>
      <c r="F46" s="136"/>
      <c r="G46" s="136"/>
      <c r="H46" s="136"/>
      <c r="I46" s="150">
        <v>1</v>
      </c>
      <c r="J46" s="150">
        <v>17</v>
      </c>
      <c r="K46" s="150">
        <v>0</v>
      </c>
      <c r="L46" s="150">
        <v>0</v>
      </c>
      <c r="M46" s="150">
        <v>1</v>
      </c>
      <c r="N46" s="150">
        <v>19</v>
      </c>
      <c r="O46" s="150"/>
      <c r="P46" s="150"/>
      <c r="Q46" s="197">
        <f t="shared" si="14"/>
        <v>2</v>
      </c>
      <c r="R46" s="197">
        <f t="shared" si="14"/>
        <v>36</v>
      </c>
      <c r="S46" s="150">
        <v>1</v>
      </c>
      <c r="T46" s="150">
        <v>8</v>
      </c>
      <c r="U46" s="150"/>
      <c r="V46" s="150"/>
      <c r="W46" s="150">
        <v>1</v>
      </c>
      <c r="X46" s="150">
        <v>8</v>
      </c>
      <c r="Y46" s="150"/>
      <c r="Z46" s="150"/>
      <c r="AA46" s="150">
        <v>1</v>
      </c>
      <c r="AB46" s="150">
        <v>12</v>
      </c>
      <c r="AC46" s="197">
        <f t="shared" si="15"/>
        <v>3</v>
      </c>
      <c r="AD46" s="197">
        <f t="shared" si="15"/>
        <v>28</v>
      </c>
      <c r="AE46" s="189"/>
      <c r="AF46" s="189"/>
      <c r="AG46" s="150"/>
      <c r="AH46" s="150"/>
      <c r="AI46" s="150"/>
      <c r="AJ46" s="150"/>
      <c r="AK46" s="150"/>
      <c r="AL46" s="150"/>
      <c r="AM46" s="153"/>
      <c r="AN46" s="153"/>
      <c r="AO46" s="217">
        <f t="shared" si="16"/>
        <v>5</v>
      </c>
      <c r="AP46" s="217">
        <f t="shared" si="16"/>
        <v>64</v>
      </c>
      <c r="AQ46" s="150"/>
      <c r="AR46" s="154"/>
      <c r="AS46" s="157">
        <f t="shared" si="5"/>
        <v>12.8</v>
      </c>
      <c r="AT46" s="158">
        <f t="shared" si="6"/>
        <v>55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/>
      <c r="B47" s="142" t="s">
        <v>71</v>
      </c>
      <c r="C47" s="127"/>
      <c r="D47" s="127"/>
      <c r="E47" s="136"/>
      <c r="F47" s="136"/>
      <c r="G47" s="136"/>
      <c r="H47" s="136"/>
      <c r="I47" s="150"/>
      <c r="J47" s="150"/>
      <c r="K47" s="150"/>
      <c r="L47" s="150"/>
      <c r="M47" s="150"/>
      <c r="N47" s="150"/>
      <c r="O47" s="150">
        <v>1</v>
      </c>
      <c r="P47" s="150">
        <v>21</v>
      </c>
      <c r="Q47" s="197">
        <f t="shared" si="14"/>
        <v>1</v>
      </c>
      <c r="R47" s="197">
        <f t="shared" si="14"/>
        <v>21</v>
      </c>
      <c r="S47" s="150"/>
      <c r="T47" s="150"/>
      <c r="U47" s="150">
        <v>1</v>
      </c>
      <c r="V47" s="150">
        <v>17</v>
      </c>
      <c r="W47" s="150"/>
      <c r="X47" s="150"/>
      <c r="Y47" s="150">
        <v>1</v>
      </c>
      <c r="Z47" s="150">
        <v>21</v>
      </c>
      <c r="AA47" s="150"/>
      <c r="AB47" s="150"/>
      <c r="AC47" s="197">
        <f t="shared" si="15"/>
        <v>2</v>
      </c>
      <c r="AD47" s="197">
        <f t="shared" si="15"/>
        <v>38</v>
      </c>
      <c r="AE47" s="189"/>
      <c r="AF47" s="189"/>
      <c r="AG47" s="150"/>
      <c r="AH47" s="150"/>
      <c r="AI47" s="150"/>
      <c r="AJ47" s="150"/>
      <c r="AK47" s="150"/>
      <c r="AL47" s="150"/>
      <c r="AM47" s="153"/>
      <c r="AN47" s="153"/>
      <c r="AO47" s="217">
        <f t="shared" si="16"/>
        <v>3</v>
      </c>
      <c r="AP47" s="217">
        <f t="shared" si="16"/>
        <v>59</v>
      </c>
      <c r="AQ47" s="150"/>
      <c r="AR47" s="154"/>
      <c r="AS47" s="157">
        <f t="shared" si="5"/>
        <v>19.666666666666668</v>
      </c>
      <c r="AT47" s="158">
        <f t="shared" si="6"/>
        <v>53.75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" customHeight="1">
      <c r="A48" s="11">
        <v>17</v>
      </c>
      <c r="B48" s="11" t="s">
        <v>72</v>
      </c>
      <c r="C48" s="70"/>
      <c r="D48" s="70"/>
      <c r="E48" s="70"/>
      <c r="F48" s="70"/>
      <c r="G48" s="70"/>
      <c r="H48" s="70"/>
      <c r="I48" s="29">
        <v>2</v>
      </c>
      <c r="J48" s="11">
        <v>46</v>
      </c>
      <c r="K48" s="29">
        <v>1</v>
      </c>
      <c r="L48" s="11">
        <v>30</v>
      </c>
      <c r="M48" s="29">
        <v>1</v>
      </c>
      <c r="N48" s="11">
        <v>30</v>
      </c>
      <c r="O48" s="29">
        <v>1</v>
      </c>
      <c r="P48" s="22">
        <v>27</v>
      </c>
      <c r="Q48" s="190">
        <f aca="true" t="shared" si="20" ref="Q48:R63">I48+K48+M48+O48</f>
        <v>5</v>
      </c>
      <c r="R48" s="190">
        <f t="shared" si="20"/>
        <v>133</v>
      </c>
      <c r="S48" s="36">
        <v>1</v>
      </c>
      <c r="T48" s="11">
        <v>31</v>
      </c>
      <c r="U48" s="29">
        <v>1</v>
      </c>
      <c r="V48" s="11">
        <v>33</v>
      </c>
      <c r="W48" s="29">
        <v>1</v>
      </c>
      <c r="X48" s="11">
        <v>25</v>
      </c>
      <c r="Y48" s="11">
        <v>2</v>
      </c>
      <c r="Z48" s="11">
        <v>37</v>
      </c>
      <c r="AA48" s="11">
        <v>2</v>
      </c>
      <c r="AB48" s="11">
        <v>38</v>
      </c>
      <c r="AC48" s="190">
        <f t="shared" si="15"/>
        <v>7</v>
      </c>
      <c r="AD48" s="190">
        <f t="shared" si="15"/>
        <v>164</v>
      </c>
      <c r="AE48" s="4"/>
      <c r="AF48" s="4"/>
      <c r="AG48" s="11"/>
      <c r="AH48" s="11"/>
      <c r="AI48" s="11"/>
      <c r="AJ48" s="11"/>
      <c r="AK48" s="11"/>
      <c r="AL48" s="11"/>
      <c r="AM48" s="12"/>
      <c r="AN48" s="12"/>
      <c r="AO48" s="212">
        <f t="shared" si="16"/>
        <v>12</v>
      </c>
      <c r="AP48" s="212">
        <f t="shared" si="16"/>
        <v>297</v>
      </c>
      <c r="AQ48" s="54"/>
      <c r="AR48" s="87"/>
      <c r="AS48" s="92">
        <f t="shared" si="5"/>
        <v>24.75</v>
      </c>
      <c r="AT48" s="113">
        <f t="shared" si="6"/>
        <v>263.75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1.25" customHeight="1">
      <c r="A49" s="3">
        <v>18</v>
      </c>
      <c r="B49" s="3" t="s">
        <v>23</v>
      </c>
      <c r="C49" s="65"/>
      <c r="D49" s="65"/>
      <c r="E49" s="65"/>
      <c r="F49" s="65"/>
      <c r="G49" s="65"/>
      <c r="H49" s="65"/>
      <c r="I49" s="27">
        <v>1</v>
      </c>
      <c r="J49" s="3">
        <v>18</v>
      </c>
      <c r="K49" s="27">
        <v>1</v>
      </c>
      <c r="L49" s="3">
        <v>18</v>
      </c>
      <c r="M49" s="27">
        <v>1</v>
      </c>
      <c r="N49" s="3">
        <v>12</v>
      </c>
      <c r="O49" s="27">
        <v>1</v>
      </c>
      <c r="P49" s="3">
        <v>18</v>
      </c>
      <c r="Q49" s="190">
        <f t="shared" si="20"/>
        <v>4</v>
      </c>
      <c r="R49" s="190">
        <f t="shared" si="20"/>
        <v>66</v>
      </c>
      <c r="S49" s="27">
        <v>1</v>
      </c>
      <c r="T49" s="3">
        <v>18</v>
      </c>
      <c r="U49" s="27">
        <v>1</v>
      </c>
      <c r="V49" s="3">
        <v>20</v>
      </c>
      <c r="W49" s="27">
        <v>1</v>
      </c>
      <c r="X49" s="3">
        <v>21</v>
      </c>
      <c r="Y49" s="3">
        <v>1</v>
      </c>
      <c r="Z49" s="3">
        <v>19</v>
      </c>
      <c r="AA49" s="3">
        <v>1</v>
      </c>
      <c r="AB49" s="3">
        <v>20</v>
      </c>
      <c r="AC49" s="190">
        <f t="shared" si="15"/>
        <v>5</v>
      </c>
      <c r="AD49" s="190">
        <f t="shared" si="15"/>
        <v>98</v>
      </c>
      <c r="AE49" s="4"/>
      <c r="AF49" s="4"/>
      <c r="AG49" s="3"/>
      <c r="AH49" s="3"/>
      <c r="AI49" s="3"/>
      <c r="AJ49" s="3"/>
      <c r="AK49" s="3"/>
      <c r="AL49" s="3"/>
      <c r="AM49" s="4"/>
      <c r="AN49" s="4"/>
      <c r="AO49" s="212">
        <f t="shared" si="16"/>
        <v>9</v>
      </c>
      <c r="AP49" s="212">
        <f t="shared" si="16"/>
        <v>164</v>
      </c>
      <c r="AQ49" s="19"/>
      <c r="AR49" s="86"/>
      <c r="AS49" s="92">
        <f t="shared" si="5"/>
        <v>18.22222222222222</v>
      </c>
      <c r="AT49" s="113">
        <f t="shared" si="6"/>
        <v>147.5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1.25" customHeight="1">
      <c r="A50" s="3">
        <v>19</v>
      </c>
      <c r="B50" s="3" t="s">
        <v>54</v>
      </c>
      <c r="C50" s="65"/>
      <c r="D50" s="65"/>
      <c r="E50" s="66"/>
      <c r="F50" s="66"/>
      <c r="G50" s="66"/>
      <c r="H50" s="66"/>
      <c r="I50" s="27">
        <v>1</v>
      </c>
      <c r="J50" s="3">
        <v>18</v>
      </c>
      <c r="K50" s="27">
        <v>1</v>
      </c>
      <c r="L50" s="3">
        <v>18</v>
      </c>
      <c r="M50" s="27">
        <v>1</v>
      </c>
      <c r="N50" s="3">
        <v>17</v>
      </c>
      <c r="O50" s="27">
        <v>1</v>
      </c>
      <c r="P50" s="3">
        <v>14</v>
      </c>
      <c r="Q50" s="190">
        <f t="shared" si="20"/>
        <v>4</v>
      </c>
      <c r="R50" s="190">
        <f t="shared" si="20"/>
        <v>67</v>
      </c>
      <c r="S50" s="27">
        <v>1</v>
      </c>
      <c r="T50" s="3">
        <v>18</v>
      </c>
      <c r="U50" s="27">
        <v>1</v>
      </c>
      <c r="V50" s="3">
        <v>15</v>
      </c>
      <c r="W50" s="27">
        <v>1</v>
      </c>
      <c r="X50" s="3">
        <v>15</v>
      </c>
      <c r="Y50" s="3">
        <v>1</v>
      </c>
      <c r="Z50" s="3">
        <v>18</v>
      </c>
      <c r="AA50" s="3">
        <v>1</v>
      </c>
      <c r="AB50" s="3">
        <v>18</v>
      </c>
      <c r="AC50" s="190">
        <f t="shared" si="15"/>
        <v>5</v>
      </c>
      <c r="AD50" s="190">
        <f t="shared" si="15"/>
        <v>84</v>
      </c>
      <c r="AE50" s="14"/>
      <c r="AF50" s="14"/>
      <c r="AG50" s="3"/>
      <c r="AH50" s="3"/>
      <c r="AI50" s="3"/>
      <c r="AJ50" s="3"/>
      <c r="AK50" s="3"/>
      <c r="AL50" s="3"/>
      <c r="AM50" s="4"/>
      <c r="AN50" s="4"/>
      <c r="AO50" s="212">
        <f t="shared" si="16"/>
        <v>9</v>
      </c>
      <c r="AP50" s="212">
        <f t="shared" si="16"/>
        <v>151</v>
      </c>
      <c r="AQ50" s="19"/>
      <c r="AR50" s="86"/>
      <c r="AS50" s="92">
        <f t="shared" si="5"/>
        <v>16.77777777777778</v>
      </c>
      <c r="AT50" s="113">
        <f t="shared" si="6"/>
        <v>134.25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20</v>
      </c>
      <c r="B51" s="3" t="s">
        <v>58</v>
      </c>
      <c r="C51" s="65"/>
      <c r="D51" s="65"/>
      <c r="E51" s="66"/>
      <c r="F51" s="66"/>
      <c r="G51" s="66"/>
      <c r="H51" s="66"/>
      <c r="I51" s="27">
        <v>0</v>
      </c>
      <c r="J51" s="3">
        <v>0</v>
      </c>
      <c r="K51" s="27">
        <v>1</v>
      </c>
      <c r="L51" s="3">
        <v>25</v>
      </c>
      <c r="M51" s="27">
        <v>1</v>
      </c>
      <c r="N51" s="3">
        <v>19</v>
      </c>
      <c r="O51" s="27">
        <v>1</v>
      </c>
      <c r="P51" s="3">
        <v>19</v>
      </c>
      <c r="Q51" s="190">
        <f t="shared" si="20"/>
        <v>3</v>
      </c>
      <c r="R51" s="190">
        <f t="shared" si="20"/>
        <v>63</v>
      </c>
      <c r="S51" s="27">
        <v>1</v>
      </c>
      <c r="T51" s="3">
        <v>16</v>
      </c>
      <c r="U51" s="27">
        <v>1</v>
      </c>
      <c r="V51" s="3">
        <v>16</v>
      </c>
      <c r="W51" s="27">
        <v>1</v>
      </c>
      <c r="X51" s="3">
        <v>17</v>
      </c>
      <c r="Y51" s="3">
        <v>1</v>
      </c>
      <c r="Z51" s="3">
        <v>19</v>
      </c>
      <c r="AA51" s="3">
        <v>1</v>
      </c>
      <c r="AB51" s="3">
        <v>27</v>
      </c>
      <c r="AC51" s="190">
        <f t="shared" si="15"/>
        <v>5</v>
      </c>
      <c r="AD51" s="190">
        <f t="shared" si="15"/>
        <v>95</v>
      </c>
      <c r="AE51" s="14"/>
      <c r="AF51" s="14"/>
      <c r="AG51" s="3"/>
      <c r="AH51" s="3"/>
      <c r="AI51" s="3"/>
      <c r="AJ51" s="3"/>
      <c r="AK51" s="3"/>
      <c r="AL51" s="3"/>
      <c r="AM51" s="4"/>
      <c r="AN51" s="4"/>
      <c r="AO51" s="212">
        <f t="shared" si="16"/>
        <v>8</v>
      </c>
      <c r="AP51" s="212">
        <f t="shared" si="16"/>
        <v>158</v>
      </c>
      <c r="AQ51" s="19"/>
      <c r="AR51" s="86"/>
      <c r="AS51" s="92">
        <f t="shared" si="5"/>
        <v>19.75</v>
      </c>
      <c r="AT51" s="113">
        <f t="shared" si="6"/>
        <v>142.25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2.75">
      <c r="A52" s="3">
        <v>21</v>
      </c>
      <c r="B52" s="3" t="s">
        <v>24</v>
      </c>
      <c r="C52" s="65"/>
      <c r="D52" s="65"/>
      <c r="E52" s="65"/>
      <c r="F52" s="65"/>
      <c r="G52" s="65"/>
      <c r="H52" s="65"/>
      <c r="I52" s="27">
        <v>1</v>
      </c>
      <c r="J52" s="3">
        <v>18</v>
      </c>
      <c r="K52" s="27">
        <v>1</v>
      </c>
      <c r="L52" s="3">
        <v>21</v>
      </c>
      <c r="M52" s="27">
        <v>0</v>
      </c>
      <c r="N52" s="3">
        <v>0</v>
      </c>
      <c r="O52" s="27">
        <v>1</v>
      </c>
      <c r="P52" s="3">
        <v>23</v>
      </c>
      <c r="Q52" s="190">
        <f t="shared" si="20"/>
        <v>3</v>
      </c>
      <c r="R52" s="190">
        <f t="shared" si="20"/>
        <v>62</v>
      </c>
      <c r="S52" s="27">
        <v>1</v>
      </c>
      <c r="T52" s="3">
        <v>21</v>
      </c>
      <c r="U52" s="27">
        <v>1</v>
      </c>
      <c r="V52" s="3">
        <v>15</v>
      </c>
      <c r="W52" s="27">
        <v>1</v>
      </c>
      <c r="X52" s="3">
        <v>16</v>
      </c>
      <c r="Y52" s="3">
        <v>1</v>
      </c>
      <c r="Z52" s="3">
        <v>21</v>
      </c>
      <c r="AA52" s="3">
        <v>1</v>
      </c>
      <c r="AB52" s="3">
        <v>26</v>
      </c>
      <c r="AC52" s="190">
        <f t="shared" si="15"/>
        <v>5</v>
      </c>
      <c r="AD52" s="190">
        <f t="shared" si="15"/>
        <v>99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212">
        <f t="shared" si="16"/>
        <v>8</v>
      </c>
      <c r="AP52" s="212">
        <f t="shared" si="16"/>
        <v>161</v>
      </c>
      <c r="AQ52" s="19"/>
      <c r="AR52" s="86"/>
      <c r="AS52" s="92">
        <f t="shared" si="5"/>
        <v>20.125</v>
      </c>
      <c r="AT52" s="113">
        <f t="shared" si="6"/>
        <v>145.5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2.75">
      <c r="A53" s="3">
        <v>22</v>
      </c>
      <c r="B53" s="3" t="s">
        <v>25</v>
      </c>
      <c r="C53" s="65"/>
      <c r="D53" s="65"/>
      <c r="E53" s="65"/>
      <c r="F53" s="65"/>
      <c r="G53" s="65"/>
      <c r="H53" s="65"/>
      <c r="I53" s="27">
        <v>1</v>
      </c>
      <c r="J53" s="3">
        <v>20</v>
      </c>
      <c r="K53" s="27">
        <v>0</v>
      </c>
      <c r="L53" s="3">
        <v>0</v>
      </c>
      <c r="M53" s="27">
        <v>1</v>
      </c>
      <c r="N53" s="3">
        <v>17</v>
      </c>
      <c r="O53" s="27">
        <v>1</v>
      </c>
      <c r="P53" s="3">
        <v>19</v>
      </c>
      <c r="Q53" s="190">
        <f t="shared" si="20"/>
        <v>3</v>
      </c>
      <c r="R53" s="190">
        <f t="shared" si="20"/>
        <v>56</v>
      </c>
      <c r="S53" s="27">
        <v>1</v>
      </c>
      <c r="T53" s="3">
        <v>15</v>
      </c>
      <c r="U53" s="27">
        <v>1</v>
      </c>
      <c r="V53" s="3">
        <v>8</v>
      </c>
      <c r="W53" s="27">
        <v>1</v>
      </c>
      <c r="X53" s="3">
        <v>11</v>
      </c>
      <c r="Y53" s="3">
        <v>1</v>
      </c>
      <c r="Z53" s="3">
        <v>16</v>
      </c>
      <c r="AA53" s="3">
        <v>1</v>
      </c>
      <c r="AB53" s="3">
        <v>14</v>
      </c>
      <c r="AC53" s="190">
        <f t="shared" si="15"/>
        <v>5</v>
      </c>
      <c r="AD53" s="190">
        <f t="shared" si="15"/>
        <v>64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212">
        <f t="shared" si="16"/>
        <v>8</v>
      </c>
      <c r="AP53" s="212">
        <f t="shared" si="16"/>
        <v>120</v>
      </c>
      <c r="AQ53" s="19"/>
      <c r="AR53" s="86"/>
      <c r="AS53" s="92">
        <f t="shared" si="5"/>
        <v>15</v>
      </c>
      <c r="AT53" s="113">
        <f t="shared" si="6"/>
        <v>106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23</v>
      </c>
      <c r="B54" s="3" t="s">
        <v>26</v>
      </c>
      <c r="C54" s="65"/>
      <c r="D54" s="65"/>
      <c r="E54" s="65"/>
      <c r="F54" s="65"/>
      <c r="G54" s="65"/>
      <c r="H54" s="65"/>
      <c r="I54" s="27">
        <v>0</v>
      </c>
      <c r="J54" s="3">
        <v>0</v>
      </c>
      <c r="K54" s="27">
        <v>1</v>
      </c>
      <c r="L54" s="3">
        <v>21</v>
      </c>
      <c r="M54" s="27">
        <v>1</v>
      </c>
      <c r="N54" s="3">
        <v>21</v>
      </c>
      <c r="O54" s="27">
        <v>0</v>
      </c>
      <c r="P54" s="3">
        <v>0</v>
      </c>
      <c r="Q54" s="190">
        <f t="shared" si="20"/>
        <v>2</v>
      </c>
      <c r="R54" s="190">
        <f t="shared" si="20"/>
        <v>42</v>
      </c>
      <c r="S54" s="27">
        <v>1</v>
      </c>
      <c r="T54" s="3">
        <v>15</v>
      </c>
      <c r="U54" s="27">
        <v>1</v>
      </c>
      <c r="V54" s="3">
        <v>13</v>
      </c>
      <c r="W54" s="27">
        <v>1</v>
      </c>
      <c r="X54" s="3">
        <v>14</v>
      </c>
      <c r="Y54" s="3">
        <v>1</v>
      </c>
      <c r="Z54" s="3">
        <v>19</v>
      </c>
      <c r="AA54" s="3">
        <v>1</v>
      </c>
      <c r="AB54" s="3">
        <v>15</v>
      </c>
      <c r="AC54" s="190">
        <f t="shared" si="15"/>
        <v>5</v>
      </c>
      <c r="AD54" s="190">
        <f t="shared" si="15"/>
        <v>76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212">
        <f t="shared" si="16"/>
        <v>7</v>
      </c>
      <c r="AP54" s="212">
        <f t="shared" si="16"/>
        <v>118</v>
      </c>
      <c r="AQ54" s="19"/>
      <c r="AR54" s="86"/>
      <c r="AS54" s="92">
        <f t="shared" si="5"/>
        <v>16.857142857142858</v>
      </c>
      <c r="AT54" s="113">
        <f t="shared" si="6"/>
        <v>107.5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24</v>
      </c>
      <c r="B55" s="3" t="s">
        <v>27</v>
      </c>
      <c r="C55" s="65"/>
      <c r="D55" s="65"/>
      <c r="E55" s="65"/>
      <c r="F55" s="65"/>
      <c r="G55" s="65"/>
      <c r="H55" s="65"/>
      <c r="I55" s="27">
        <v>1</v>
      </c>
      <c r="J55" s="3">
        <v>11</v>
      </c>
      <c r="K55" s="27">
        <v>1</v>
      </c>
      <c r="L55" s="3">
        <v>19</v>
      </c>
      <c r="M55" s="27">
        <v>1</v>
      </c>
      <c r="N55" s="3">
        <v>18</v>
      </c>
      <c r="O55" s="27">
        <v>0</v>
      </c>
      <c r="P55" s="3">
        <v>0</v>
      </c>
      <c r="Q55" s="190">
        <f t="shared" si="20"/>
        <v>3</v>
      </c>
      <c r="R55" s="190">
        <f t="shared" si="20"/>
        <v>48</v>
      </c>
      <c r="S55" s="27">
        <v>1</v>
      </c>
      <c r="T55" s="3">
        <v>12</v>
      </c>
      <c r="U55" s="27">
        <v>1</v>
      </c>
      <c r="V55" s="3">
        <v>14</v>
      </c>
      <c r="W55" s="27">
        <v>1</v>
      </c>
      <c r="X55" s="3">
        <v>8</v>
      </c>
      <c r="Y55" s="3">
        <v>1</v>
      </c>
      <c r="Z55" s="3">
        <v>12</v>
      </c>
      <c r="AA55" s="3">
        <v>1</v>
      </c>
      <c r="AB55" s="3">
        <v>15</v>
      </c>
      <c r="AC55" s="190">
        <f t="shared" si="15"/>
        <v>5</v>
      </c>
      <c r="AD55" s="190">
        <f t="shared" si="15"/>
        <v>61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212">
        <f t="shared" si="16"/>
        <v>8</v>
      </c>
      <c r="AP55" s="212">
        <f t="shared" si="16"/>
        <v>109</v>
      </c>
      <c r="AQ55" s="19"/>
      <c r="AR55" s="86"/>
      <c r="AS55" s="92">
        <f t="shared" si="5"/>
        <v>13.625</v>
      </c>
      <c r="AT55" s="113">
        <f t="shared" si="6"/>
        <v>97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25</v>
      </c>
      <c r="B56" s="3" t="s">
        <v>28</v>
      </c>
      <c r="C56" s="65"/>
      <c r="D56" s="65"/>
      <c r="E56" s="65"/>
      <c r="F56" s="65"/>
      <c r="G56" s="65"/>
      <c r="H56" s="65"/>
      <c r="I56" s="27">
        <v>1</v>
      </c>
      <c r="J56" s="3">
        <v>16</v>
      </c>
      <c r="K56" s="27">
        <v>0</v>
      </c>
      <c r="L56" s="3">
        <v>0</v>
      </c>
      <c r="M56" s="27">
        <v>1</v>
      </c>
      <c r="N56" s="3">
        <v>19</v>
      </c>
      <c r="O56" s="27">
        <v>1</v>
      </c>
      <c r="P56" s="3">
        <v>20</v>
      </c>
      <c r="Q56" s="190">
        <f t="shared" si="20"/>
        <v>3</v>
      </c>
      <c r="R56" s="190">
        <f t="shared" si="20"/>
        <v>55</v>
      </c>
      <c r="S56" s="27">
        <v>1</v>
      </c>
      <c r="T56" s="3">
        <v>17</v>
      </c>
      <c r="U56" s="27">
        <v>1</v>
      </c>
      <c r="V56" s="3">
        <v>19</v>
      </c>
      <c r="W56" s="27">
        <v>1</v>
      </c>
      <c r="X56" s="3">
        <v>16</v>
      </c>
      <c r="Y56" s="3">
        <v>1</v>
      </c>
      <c r="Z56" s="3">
        <v>22</v>
      </c>
      <c r="AA56" s="3">
        <v>0</v>
      </c>
      <c r="AB56" s="3">
        <v>0</v>
      </c>
      <c r="AC56" s="190">
        <f t="shared" si="15"/>
        <v>4</v>
      </c>
      <c r="AD56" s="190">
        <f t="shared" si="15"/>
        <v>74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212">
        <f t="shared" si="16"/>
        <v>7</v>
      </c>
      <c r="AP56" s="212">
        <f t="shared" si="16"/>
        <v>129</v>
      </c>
      <c r="AQ56" s="19"/>
      <c r="AR56" s="86"/>
      <c r="AS56" s="92">
        <f t="shared" si="5"/>
        <v>18.428571428571427</v>
      </c>
      <c r="AT56" s="113">
        <f t="shared" si="6"/>
        <v>115.25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26</v>
      </c>
      <c r="B57" s="3" t="s">
        <v>74</v>
      </c>
      <c r="C57" s="65"/>
      <c r="D57" s="65"/>
      <c r="E57" s="65"/>
      <c r="F57" s="65"/>
      <c r="G57" s="65"/>
      <c r="H57" s="65"/>
      <c r="I57" s="27">
        <v>1</v>
      </c>
      <c r="J57" s="3">
        <v>18</v>
      </c>
      <c r="K57" s="27">
        <v>0</v>
      </c>
      <c r="L57" s="3">
        <v>0</v>
      </c>
      <c r="M57" s="27">
        <v>1</v>
      </c>
      <c r="N57" s="3">
        <v>15</v>
      </c>
      <c r="O57" s="27">
        <v>0</v>
      </c>
      <c r="P57" s="3">
        <v>0</v>
      </c>
      <c r="Q57" s="190">
        <f t="shared" si="20"/>
        <v>2</v>
      </c>
      <c r="R57" s="190">
        <f t="shared" si="20"/>
        <v>33</v>
      </c>
      <c r="S57" s="27">
        <v>1</v>
      </c>
      <c r="T57" s="3">
        <v>16</v>
      </c>
      <c r="U57" s="27">
        <v>0</v>
      </c>
      <c r="V57" s="3">
        <v>0</v>
      </c>
      <c r="W57" s="27">
        <v>1</v>
      </c>
      <c r="X57" s="3">
        <v>16</v>
      </c>
      <c r="Y57" s="3">
        <v>1</v>
      </c>
      <c r="Z57" s="3">
        <v>11</v>
      </c>
      <c r="AA57" s="3">
        <v>0</v>
      </c>
      <c r="AB57" s="3">
        <v>0</v>
      </c>
      <c r="AC57" s="190">
        <f t="shared" si="15"/>
        <v>3</v>
      </c>
      <c r="AD57" s="190">
        <f t="shared" si="15"/>
        <v>43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212">
        <f t="shared" si="16"/>
        <v>5</v>
      </c>
      <c r="AP57" s="212">
        <f t="shared" si="16"/>
        <v>76</v>
      </c>
      <c r="AQ57" s="19"/>
      <c r="AR57" s="86"/>
      <c r="AS57" s="92">
        <f t="shared" si="5"/>
        <v>15.2</v>
      </c>
      <c r="AT57" s="113">
        <f t="shared" si="6"/>
        <v>67.75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27</v>
      </c>
      <c r="B58" s="3" t="s">
        <v>29</v>
      </c>
      <c r="C58" s="65"/>
      <c r="D58" s="65"/>
      <c r="E58" s="65"/>
      <c r="F58" s="65"/>
      <c r="G58" s="65"/>
      <c r="H58" s="65"/>
      <c r="I58" s="27">
        <v>1</v>
      </c>
      <c r="J58" s="3">
        <v>21</v>
      </c>
      <c r="K58" s="27">
        <v>1</v>
      </c>
      <c r="L58" s="3">
        <v>21</v>
      </c>
      <c r="M58" s="27">
        <v>1</v>
      </c>
      <c r="N58" s="3">
        <v>30</v>
      </c>
      <c r="O58" s="27">
        <v>1</v>
      </c>
      <c r="P58" s="3">
        <v>16</v>
      </c>
      <c r="Q58" s="190">
        <f t="shared" si="20"/>
        <v>4</v>
      </c>
      <c r="R58" s="190">
        <f t="shared" si="20"/>
        <v>88</v>
      </c>
      <c r="S58" s="27">
        <v>1</v>
      </c>
      <c r="T58" s="3">
        <v>22</v>
      </c>
      <c r="U58" s="27">
        <v>1</v>
      </c>
      <c r="V58" s="3">
        <v>26</v>
      </c>
      <c r="W58" s="27">
        <v>1</v>
      </c>
      <c r="X58" s="3">
        <v>20</v>
      </c>
      <c r="Y58" s="3">
        <v>1</v>
      </c>
      <c r="Z58" s="3">
        <v>23</v>
      </c>
      <c r="AA58" s="3">
        <v>1</v>
      </c>
      <c r="AB58" s="3">
        <v>21</v>
      </c>
      <c r="AC58" s="190">
        <f t="shared" si="15"/>
        <v>5</v>
      </c>
      <c r="AD58" s="190">
        <f t="shared" si="15"/>
        <v>112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212">
        <f t="shared" si="16"/>
        <v>9</v>
      </c>
      <c r="AP58" s="212">
        <f t="shared" si="16"/>
        <v>200</v>
      </c>
      <c r="AQ58" s="19"/>
      <c r="AR58" s="86"/>
      <c r="AS58" s="92">
        <f t="shared" si="5"/>
        <v>22.22222222222222</v>
      </c>
      <c r="AT58" s="113">
        <f t="shared" si="6"/>
        <v>178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28</v>
      </c>
      <c r="B59" s="3" t="s">
        <v>20</v>
      </c>
      <c r="C59" s="65"/>
      <c r="D59" s="65"/>
      <c r="E59" s="65"/>
      <c r="F59" s="65"/>
      <c r="G59" s="65"/>
      <c r="H59" s="65"/>
      <c r="I59" s="27">
        <v>0</v>
      </c>
      <c r="J59" s="3">
        <v>0</v>
      </c>
      <c r="K59" s="27">
        <v>1</v>
      </c>
      <c r="L59" s="3">
        <v>15</v>
      </c>
      <c r="M59" s="27">
        <v>0</v>
      </c>
      <c r="N59" s="3">
        <v>0</v>
      </c>
      <c r="O59" s="27">
        <v>1</v>
      </c>
      <c r="P59" s="3">
        <v>16</v>
      </c>
      <c r="Q59" s="190">
        <f>I59+K59+M59+O59</f>
        <v>2</v>
      </c>
      <c r="R59" s="190">
        <f t="shared" si="20"/>
        <v>31</v>
      </c>
      <c r="S59" s="27">
        <v>0</v>
      </c>
      <c r="T59" s="3">
        <v>0</v>
      </c>
      <c r="U59" s="27">
        <v>1</v>
      </c>
      <c r="V59" s="3">
        <v>12</v>
      </c>
      <c r="W59" s="27">
        <v>1</v>
      </c>
      <c r="X59" s="3">
        <v>13</v>
      </c>
      <c r="Y59" s="3">
        <v>1</v>
      </c>
      <c r="Z59" s="3">
        <v>13</v>
      </c>
      <c r="AA59" s="3">
        <v>1</v>
      </c>
      <c r="AB59" s="3">
        <v>12</v>
      </c>
      <c r="AC59" s="190">
        <f t="shared" si="15"/>
        <v>4</v>
      </c>
      <c r="AD59" s="190">
        <f t="shared" si="15"/>
        <v>50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212">
        <f t="shared" si="16"/>
        <v>6</v>
      </c>
      <c r="AP59" s="212">
        <f t="shared" si="16"/>
        <v>81</v>
      </c>
      <c r="AQ59" s="19"/>
      <c r="AR59" s="86"/>
      <c r="AS59" s="92">
        <f t="shared" si="5"/>
        <v>13.5</v>
      </c>
      <c r="AT59" s="113">
        <f t="shared" si="6"/>
        <v>73.25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1.25" customHeight="1">
      <c r="A60" s="3">
        <v>29</v>
      </c>
      <c r="B60" s="3" t="s">
        <v>52</v>
      </c>
      <c r="C60" s="65"/>
      <c r="D60" s="65"/>
      <c r="E60" s="65"/>
      <c r="F60" s="65"/>
      <c r="G60" s="65"/>
      <c r="H60" s="65"/>
      <c r="I60" s="27">
        <v>0</v>
      </c>
      <c r="J60" s="19">
        <v>11</v>
      </c>
      <c r="K60" s="27">
        <v>1</v>
      </c>
      <c r="L60" s="3">
        <v>20</v>
      </c>
      <c r="M60" s="27">
        <v>1</v>
      </c>
      <c r="N60" s="3">
        <v>9</v>
      </c>
      <c r="O60" s="27">
        <v>1</v>
      </c>
      <c r="P60" s="3">
        <v>13</v>
      </c>
      <c r="Q60" s="190">
        <f t="shared" si="20"/>
        <v>3</v>
      </c>
      <c r="R60" s="190">
        <f t="shared" si="20"/>
        <v>53</v>
      </c>
      <c r="S60" s="27">
        <v>1</v>
      </c>
      <c r="T60" s="3">
        <v>15</v>
      </c>
      <c r="U60" s="27">
        <v>1</v>
      </c>
      <c r="V60" s="3">
        <v>9</v>
      </c>
      <c r="W60" s="27">
        <v>1</v>
      </c>
      <c r="X60" s="3">
        <v>16</v>
      </c>
      <c r="Y60" s="3">
        <v>1</v>
      </c>
      <c r="Z60" s="3">
        <v>19</v>
      </c>
      <c r="AA60" s="3">
        <v>1</v>
      </c>
      <c r="AB60" s="3">
        <v>18</v>
      </c>
      <c r="AC60" s="190">
        <f t="shared" si="15"/>
        <v>5</v>
      </c>
      <c r="AD60" s="190">
        <f t="shared" si="15"/>
        <v>77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212">
        <f t="shared" si="16"/>
        <v>8</v>
      </c>
      <c r="AP60" s="212">
        <f t="shared" si="16"/>
        <v>130</v>
      </c>
      <c r="AQ60" s="19"/>
      <c r="AR60" s="86"/>
      <c r="AS60" s="92">
        <f t="shared" si="5"/>
        <v>16.25</v>
      </c>
      <c r="AT60" s="113">
        <f t="shared" si="6"/>
        <v>116.75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3">
        <v>30</v>
      </c>
      <c r="B61" s="3" t="s">
        <v>30</v>
      </c>
      <c r="C61" s="65"/>
      <c r="D61" s="65"/>
      <c r="E61" s="65"/>
      <c r="F61" s="65"/>
      <c r="G61" s="65"/>
      <c r="H61" s="65"/>
      <c r="I61" s="27">
        <v>0</v>
      </c>
      <c r="J61" s="3">
        <v>0</v>
      </c>
      <c r="K61" s="27">
        <v>1</v>
      </c>
      <c r="L61" s="3">
        <v>20</v>
      </c>
      <c r="M61" s="27">
        <v>1</v>
      </c>
      <c r="N61" s="3">
        <v>18</v>
      </c>
      <c r="O61" s="27">
        <v>0</v>
      </c>
      <c r="P61" s="3">
        <v>0</v>
      </c>
      <c r="Q61" s="190">
        <f t="shared" si="20"/>
        <v>2</v>
      </c>
      <c r="R61" s="190">
        <f t="shared" si="20"/>
        <v>38</v>
      </c>
      <c r="S61" s="27">
        <v>1</v>
      </c>
      <c r="T61" s="3">
        <v>19</v>
      </c>
      <c r="U61" s="27">
        <v>1</v>
      </c>
      <c r="V61" s="3">
        <v>19</v>
      </c>
      <c r="W61" s="27">
        <v>1</v>
      </c>
      <c r="X61" s="3">
        <v>16</v>
      </c>
      <c r="Y61" s="3">
        <v>1</v>
      </c>
      <c r="Z61" s="3">
        <v>15</v>
      </c>
      <c r="AA61" s="3">
        <v>1</v>
      </c>
      <c r="AB61" s="3">
        <v>18</v>
      </c>
      <c r="AC61" s="190">
        <f t="shared" si="15"/>
        <v>5</v>
      </c>
      <c r="AD61" s="190">
        <f t="shared" si="15"/>
        <v>87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212">
        <f t="shared" si="16"/>
        <v>7</v>
      </c>
      <c r="AP61" s="212">
        <f t="shared" si="16"/>
        <v>125</v>
      </c>
      <c r="AQ61" s="19"/>
      <c r="AR61" s="86"/>
      <c r="AS61" s="92">
        <f t="shared" si="5"/>
        <v>17.857142857142858</v>
      </c>
      <c r="AT61" s="113">
        <f t="shared" si="6"/>
        <v>115.5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2.75">
      <c r="A62" s="3">
        <v>31</v>
      </c>
      <c r="B62" s="3" t="s">
        <v>61</v>
      </c>
      <c r="C62" s="65"/>
      <c r="D62" s="65"/>
      <c r="E62" s="65"/>
      <c r="F62" s="65"/>
      <c r="G62" s="65"/>
      <c r="H62" s="65"/>
      <c r="I62" s="27">
        <v>1</v>
      </c>
      <c r="J62" s="3">
        <v>15</v>
      </c>
      <c r="K62" s="27">
        <v>1</v>
      </c>
      <c r="L62" s="3">
        <v>17</v>
      </c>
      <c r="M62" s="27">
        <v>0</v>
      </c>
      <c r="N62" s="3">
        <v>0</v>
      </c>
      <c r="O62" s="27">
        <v>1</v>
      </c>
      <c r="P62" s="3">
        <v>13</v>
      </c>
      <c r="Q62" s="190">
        <f t="shared" si="20"/>
        <v>3</v>
      </c>
      <c r="R62" s="190">
        <f t="shared" si="20"/>
        <v>45</v>
      </c>
      <c r="S62" s="27">
        <v>1</v>
      </c>
      <c r="T62" s="3">
        <v>12</v>
      </c>
      <c r="U62" s="27">
        <v>1</v>
      </c>
      <c r="V62" s="3">
        <v>13</v>
      </c>
      <c r="W62" s="27">
        <v>0</v>
      </c>
      <c r="X62" s="3">
        <v>0</v>
      </c>
      <c r="Y62" s="3">
        <v>1</v>
      </c>
      <c r="Z62" s="3">
        <v>17</v>
      </c>
      <c r="AA62" s="3">
        <v>1</v>
      </c>
      <c r="AB62" s="3">
        <v>14</v>
      </c>
      <c r="AC62" s="190">
        <f t="shared" si="15"/>
        <v>4</v>
      </c>
      <c r="AD62" s="190">
        <f t="shared" si="15"/>
        <v>56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212">
        <f t="shared" si="16"/>
        <v>7</v>
      </c>
      <c r="AP62" s="212">
        <f t="shared" si="16"/>
        <v>101</v>
      </c>
      <c r="AQ62" s="19"/>
      <c r="AR62" s="86"/>
      <c r="AS62" s="92">
        <f t="shared" si="5"/>
        <v>14.428571428571429</v>
      </c>
      <c r="AT62" s="113">
        <f t="shared" si="6"/>
        <v>89.75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3.5" thickBot="1">
      <c r="A63" s="3">
        <v>32</v>
      </c>
      <c r="B63" s="3" t="s">
        <v>19</v>
      </c>
      <c r="C63" s="65"/>
      <c r="D63" s="65"/>
      <c r="E63" s="65"/>
      <c r="F63" s="65"/>
      <c r="G63" s="65"/>
      <c r="H63" s="65"/>
      <c r="I63" s="27">
        <v>1</v>
      </c>
      <c r="J63" s="3">
        <v>14</v>
      </c>
      <c r="K63" s="27">
        <v>1</v>
      </c>
      <c r="L63" s="3">
        <v>12</v>
      </c>
      <c r="M63" s="27">
        <v>1</v>
      </c>
      <c r="N63" s="3">
        <v>22</v>
      </c>
      <c r="O63" s="27">
        <v>1</v>
      </c>
      <c r="P63" s="3">
        <v>19</v>
      </c>
      <c r="Q63" s="190">
        <f t="shared" si="20"/>
        <v>4</v>
      </c>
      <c r="R63" s="190">
        <f t="shared" si="20"/>
        <v>67</v>
      </c>
      <c r="S63" s="27">
        <v>1</v>
      </c>
      <c r="T63" s="3">
        <v>15</v>
      </c>
      <c r="U63" s="27">
        <v>1</v>
      </c>
      <c r="V63" s="3">
        <v>21</v>
      </c>
      <c r="W63" s="27">
        <v>1</v>
      </c>
      <c r="X63" s="3">
        <v>20</v>
      </c>
      <c r="Y63" s="3">
        <v>1</v>
      </c>
      <c r="Z63" s="3">
        <v>15</v>
      </c>
      <c r="AA63" s="3">
        <v>1</v>
      </c>
      <c r="AB63" s="3">
        <v>20</v>
      </c>
      <c r="AC63" s="190">
        <f t="shared" si="15"/>
        <v>5</v>
      </c>
      <c r="AD63" s="190">
        <f t="shared" si="15"/>
        <v>91</v>
      </c>
      <c r="AE63" s="4"/>
      <c r="AF63" s="4"/>
      <c r="AG63" s="3"/>
      <c r="AH63" s="3"/>
      <c r="AI63" s="3"/>
      <c r="AJ63" s="3"/>
      <c r="AK63" s="3"/>
      <c r="AL63" s="3"/>
      <c r="AM63" s="4"/>
      <c r="AN63" s="4"/>
      <c r="AO63" s="212">
        <f t="shared" si="16"/>
        <v>9</v>
      </c>
      <c r="AP63" s="212">
        <f t="shared" si="16"/>
        <v>158</v>
      </c>
      <c r="AQ63" s="19"/>
      <c r="AR63" s="19"/>
      <c r="AS63" s="93">
        <f t="shared" si="5"/>
        <v>17.555555555555557</v>
      </c>
      <c r="AT63" s="114">
        <f t="shared" si="6"/>
        <v>141.25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3.5" thickBot="1">
      <c r="A64" s="90"/>
      <c r="B64" s="45" t="s">
        <v>62</v>
      </c>
      <c r="C64" s="68"/>
      <c r="D64" s="68"/>
      <c r="E64" s="68"/>
      <c r="F64" s="68"/>
      <c r="G64" s="68"/>
      <c r="H64" s="68"/>
      <c r="I64" s="45">
        <f>SUM(I30:I63)-I46-I47</f>
        <v>28</v>
      </c>
      <c r="J64" s="45">
        <f aca="true" t="shared" si="21" ref="J64:AP64">SUM(J30:J63)-J46-J47</f>
        <v>593</v>
      </c>
      <c r="K64" s="45">
        <f t="shared" si="21"/>
        <v>29</v>
      </c>
      <c r="L64" s="45">
        <f t="shared" si="21"/>
        <v>615</v>
      </c>
      <c r="M64" s="45">
        <f t="shared" si="21"/>
        <v>26</v>
      </c>
      <c r="N64" s="45">
        <f t="shared" si="21"/>
        <v>544</v>
      </c>
      <c r="O64" s="45">
        <f t="shared" si="21"/>
        <v>28</v>
      </c>
      <c r="P64" s="45">
        <f t="shared" si="21"/>
        <v>597</v>
      </c>
      <c r="Q64" s="202">
        <f t="shared" si="21"/>
        <v>111</v>
      </c>
      <c r="R64" s="202">
        <f t="shared" si="21"/>
        <v>2349</v>
      </c>
      <c r="S64" s="45">
        <f t="shared" si="21"/>
        <v>32</v>
      </c>
      <c r="T64" s="45">
        <f t="shared" si="21"/>
        <v>615</v>
      </c>
      <c r="U64" s="45">
        <f t="shared" si="21"/>
        <v>32</v>
      </c>
      <c r="V64" s="45">
        <f t="shared" si="21"/>
        <v>599</v>
      </c>
      <c r="W64" s="45">
        <f t="shared" si="21"/>
        <v>34</v>
      </c>
      <c r="X64" s="45">
        <f t="shared" si="21"/>
        <v>610</v>
      </c>
      <c r="Y64" s="45">
        <f t="shared" si="21"/>
        <v>33</v>
      </c>
      <c r="Z64" s="45">
        <f t="shared" si="21"/>
        <v>658</v>
      </c>
      <c r="AA64" s="45">
        <f t="shared" si="21"/>
        <v>32</v>
      </c>
      <c r="AB64" s="45">
        <f t="shared" si="21"/>
        <v>636</v>
      </c>
      <c r="AC64" s="202">
        <f t="shared" si="21"/>
        <v>163</v>
      </c>
      <c r="AD64" s="202">
        <f t="shared" si="21"/>
        <v>3118</v>
      </c>
      <c r="AE64" s="45">
        <f t="shared" si="21"/>
        <v>0</v>
      </c>
      <c r="AF64" s="45">
        <f t="shared" si="21"/>
        <v>0</v>
      </c>
      <c r="AG64" s="45">
        <f t="shared" si="21"/>
        <v>0</v>
      </c>
      <c r="AH64" s="45">
        <f t="shared" si="21"/>
        <v>0</v>
      </c>
      <c r="AI64" s="45">
        <f t="shared" si="21"/>
        <v>0</v>
      </c>
      <c r="AJ64" s="45">
        <f t="shared" si="21"/>
        <v>0</v>
      </c>
      <c r="AK64" s="45">
        <f t="shared" si="21"/>
        <v>0</v>
      </c>
      <c r="AL64" s="45">
        <f t="shared" si="21"/>
        <v>0</v>
      </c>
      <c r="AM64" s="45">
        <f t="shared" si="21"/>
        <v>0</v>
      </c>
      <c r="AN64" s="45">
        <f t="shared" si="21"/>
        <v>0</v>
      </c>
      <c r="AO64" s="220">
        <f t="shared" si="21"/>
        <v>274</v>
      </c>
      <c r="AP64" s="220">
        <f t="shared" si="21"/>
        <v>5467</v>
      </c>
      <c r="AQ64" s="45"/>
      <c r="AR64" s="110"/>
      <c r="AS64" s="111">
        <f t="shared" si="5"/>
        <v>19.952554744525546</v>
      </c>
      <c r="AT64" s="115">
        <f t="shared" si="6"/>
        <v>4879.75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2.75">
      <c r="A65" s="13"/>
      <c r="B65" s="13"/>
      <c r="C65" s="69"/>
      <c r="D65" s="69"/>
      <c r="E65" s="69"/>
      <c r="F65" s="69"/>
      <c r="G65" s="69"/>
      <c r="H65" s="69"/>
      <c r="I65" s="30"/>
      <c r="J65" s="13"/>
      <c r="K65" s="30"/>
      <c r="L65" s="13"/>
      <c r="M65" s="30"/>
      <c r="N65" s="13"/>
      <c r="O65" s="30"/>
      <c r="P65" s="13"/>
      <c r="Q65" s="211" t="s">
        <v>86</v>
      </c>
      <c r="R65" s="201"/>
      <c r="S65" s="30"/>
      <c r="T65" s="13"/>
      <c r="U65" s="30"/>
      <c r="V65" s="13"/>
      <c r="W65" s="30"/>
      <c r="X65" s="13"/>
      <c r="Y65" s="13"/>
      <c r="Z65" s="13"/>
      <c r="AA65" s="13"/>
      <c r="AB65" s="13"/>
      <c r="AC65" s="201"/>
      <c r="AD65" s="201"/>
      <c r="AE65" s="14"/>
      <c r="AF65" s="14"/>
      <c r="AG65" s="13"/>
      <c r="AH65" s="13"/>
      <c r="AI65" s="13"/>
      <c r="AJ65" s="13"/>
      <c r="AK65" s="13"/>
      <c r="AL65" s="13"/>
      <c r="AM65" s="14"/>
      <c r="AN65" s="14"/>
      <c r="AO65" s="219"/>
      <c r="AP65" s="219"/>
      <c r="AQ65" s="21"/>
      <c r="AR65" s="88"/>
      <c r="AS65" s="95"/>
      <c r="AT65" s="117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3.5" thickBot="1">
      <c r="A66" s="3">
        <v>1</v>
      </c>
      <c r="B66" s="11" t="s">
        <v>31</v>
      </c>
      <c r="C66" s="65"/>
      <c r="D66" s="65"/>
      <c r="E66" s="65"/>
      <c r="F66" s="65"/>
      <c r="G66" s="65"/>
      <c r="H66" s="65"/>
      <c r="I66" s="27">
        <v>2</v>
      </c>
      <c r="J66" s="3">
        <v>66</v>
      </c>
      <c r="K66" s="27">
        <v>3</v>
      </c>
      <c r="L66" s="3">
        <v>76</v>
      </c>
      <c r="M66" s="27">
        <v>2</v>
      </c>
      <c r="N66" s="3">
        <v>61</v>
      </c>
      <c r="O66" s="27">
        <v>2</v>
      </c>
      <c r="P66" s="3">
        <v>54</v>
      </c>
      <c r="Q66" s="190">
        <f>O66+M66+K66+I66</f>
        <v>9</v>
      </c>
      <c r="R66" s="190">
        <f>P66+N66+L66+J66</f>
        <v>257</v>
      </c>
      <c r="S66" s="27"/>
      <c r="T66" s="3"/>
      <c r="U66" s="27"/>
      <c r="V66" s="3"/>
      <c r="W66" s="27"/>
      <c r="X66" s="3"/>
      <c r="Y66" s="3"/>
      <c r="Z66" s="3"/>
      <c r="AA66" s="3"/>
      <c r="AB66" s="3"/>
      <c r="AC66" s="190"/>
      <c r="AD66" s="190"/>
      <c r="AE66" s="4"/>
      <c r="AF66" s="4"/>
      <c r="AG66" s="3"/>
      <c r="AH66" s="3"/>
      <c r="AI66" s="3"/>
      <c r="AJ66" s="3"/>
      <c r="AK66" s="3"/>
      <c r="AL66" s="3"/>
      <c r="AM66" s="4"/>
      <c r="AN66" s="4"/>
      <c r="AO66" s="212">
        <f>AC66+Q66</f>
        <v>9</v>
      </c>
      <c r="AP66" s="212">
        <f>AN66+R66</f>
        <v>257</v>
      </c>
      <c r="AQ66" s="19"/>
      <c r="AR66" s="86"/>
      <c r="AS66" s="93">
        <f t="shared" si="5"/>
        <v>28.555555555555557</v>
      </c>
      <c r="AT66" s="114">
        <f t="shared" si="6"/>
        <v>192.75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3.5" thickBot="1">
      <c r="A67" s="44"/>
      <c r="B67" s="45" t="s">
        <v>51</v>
      </c>
      <c r="C67" s="68"/>
      <c r="D67" s="68"/>
      <c r="E67" s="71"/>
      <c r="F67" s="71"/>
      <c r="G67" s="71"/>
      <c r="H67" s="71"/>
      <c r="I67" s="45">
        <f aca="true" t="shared" si="22" ref="I67:R67">I66</f>
        <v>2</v>
      </c>
      <c r="J67" s="45">
        <f t="shared" si="22"/>
        <v>66</v>
      </c>
      <c r="K67" s="45">
        <f t="shared" si="22"/>
        <v>3</v>
      </c>
      <c r="L67" s="45">
        <f t="shared" si="22"/>
        <v>76</v>
      </c>
      <c r="M67" s="45">
        <f t="shared" si="22"/>
        <v>2</v>
      </c>
      <c r="N67" s="45">
        <f t="shared" si="22"/>
        <v>61</v>
      </c>
      <c r="O67" s="45">
        <f t="shared" si="22"/>
        <v>2</v>
      </c>
      <c r="P67" s="45">
        <f t="shared" si="22"/>
        <v>54</v>
      </c>
      <c r="Q67" s="202">
        <f t="shared" si="22"/>
        <v>9</v>
      </c>
      <c r="R67" s="202">
        <f t="shared" si="22"/>
        <v>257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202"/>
      <c r="AD67" s="202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220">
        <f>AO66</f>
        <v>9</v>
      </c>
      <c r="AP67" s="220">
        <f>AP66</f>
        <v>257</v>
      </c>
      <c r="AQ67" s="56"/>
      <c r="AR67" s="89"/>
      <c r="AS67" s="94">
        <f t="shared" si="5"/>
        <v>28.555555555555557</v>
      </c>
      <c r="AT67" s="115">
        <f t="shared" si="6"/>
        <v>192.75</v>
      </c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2.75" customHeight="1">
      <c r="A68" s="13"/>
      <c r="B68" s="21"/>
      <c r="C68" s="69"/>
      <c r="D68" s="69"/>
      <c r="E68" s="69"/>
      <c r="F68" s="69"/>
      <c r="G68" s="69"/>
      <c r="H68" s="69"/>
      <c r="I68" s="30"/>
      <c r="J68" s="13"/>
      <c r="K68" s="30"/>
      <c r="L68" s="13"/>
      <c r="M68" s="30"/>
      <c r="N68" s="13"/>
      <c r="O68" s="30"/>
      <c r="P68" s="13"/>
      <c r="Q68" s="211" t="s">
        <v>73</v>
      </c>
      <c r="R68" s="201"/>
      <c r="S68" s="30"/>
      <c r="T68" s="13"/>
      <c r="U68" s="30"/>
      <c r="V68" s="13"/>
      <c r="W68" s="30"/>
      <c r="X68" s="13"/>
      <c r="Y68" s="13"/>
      <c r="Z68" s="13"/>
      <c r="AA68" s="13"/>
      <c r="AB68" s="13"/>
      <c r="AC68" s="201"/>
      <c r="AD68" s="201"/>
      <c r="AE68" s="14"/>
      <c r="AF68" s="14"/>
      <c r="AG68" s="13"/>
      <c r="AH68" s="13"/>
      <c r="AI68" s="13"/>
      <c r="AJ68" s="13"/>
      <c r="AK68" s="13"/>
      <c r="AL68" s="13"/>
      <c r="AM68" s="14"/>
      <c r="AN68" s="14"/>
      <c r="AO68" s="219"/>
      <c r="AP68" s="219"/>
      <c r="AQ68" s="21"/>
      <c r="AR68" s="88"/>
      <c r="AS68" s="95"/>
      <c r="AT68" s="117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2.75" customHeight="1">
      <c r="A69" s="3">
        <v>1</v>
      </c>
      <c r="B69" s="80" t="s">
        <v>93</v>
      </c>
      <c r="C69" s="65"/>
      <c r="D69" s="65"/>
      <c r="E69" s="65"/>
      <c r="F69" s="65"/>
      <c r="G69" s="65"/>
      <c r="H69" s="65"/>
      <c r="I69" s="27">
        <v>1</v>
      </c>
      <c r="J69" s="3">
        <v>21</v>
      </c>
      <c r="K69" s="27">
        <v>1</v>
      </c>
      <c r="L69" s="3">
        <v>13</v>
      </c>
      <c r="M69" s="27">
        <v>1</v>
      </c>
      <c r="N69" s="3">
        <v>14</v>
      </c>
      <c r="O69" s="27">
        <v>1</v>
      </c>
      <c r="P69" s="3">
        <v>17</v>
      </c>
      <c r="Q69" s="190">
        <f aca="true" t="shared" si="23" ref="Q69:R72">I69+K69+M69+O69</f>
        <v>4</v>
      </c>
      <c r="R69" s="190">
        <f t="shared" si="23"/>
        <v>65</v>
      </c>
      <c r="S69" s="27"/>
      <c r="T69" s="3"/>
      <c r="U69" s="27"/>
      <c r="V69" s="3"/>
      <c r="W69" s="27"/>
      <c r="X69" s="3"/>
      <c r="Y69" s="3"/>
      <c r="Z69" s="3"/>
      <c r="AA69" s="3"/>
      <c r="AB69" s="3"/>
      <c r="AC69" s="190"/>
      <c r="AD69" s="190"/>
      <c r="AE69" s="4"/>
      <c r="AF69" s="4"/>
      <c r="AG69" s="3"/>
      <c r="AH69" s="3"/>
      <c r="AI69" s="3"/>
      <c r="AJ69" s="3"/>
      <c r="AK69" s="3"/>
      <c r="AL69" s="3"/>
      <c r="AM69" s="4"/>
      <c r="AN69" s="4"/>
      <c r="AO69" s="212">
        <f>Q69+AC69</f>
        <v>4</v>
      </c>
      <c r="AP69" s="212">
        <f>R69+AD69</f>
        <v>65</v>
      </c>
      <c r="AQ69" s="19">
        <f aca="true" t="shared" si="24" ref="AQ69:AR72">C69+E69+G69</f>
        <v>0</v>
      </c>
      <c r="AR69" s="86">
        <f t="shared" si="24"/>
        <v>0</v>
      </c>
      <c r="AS69" s="92">
        <f t="shared" si="5"/>
        <v>16.25</v>
      </c>
      <c r="AT69" s="113">
        <f t="shared" si="6"/>
        <v>48.75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3">
        <v>2</v>
      </c>
      <c r="B70" s="80" t="s">
        <v>75</v>
      </c>
      <c r="C70" s="65"/>
      <c r="D70" s="65"/>
      <c r="E70" s="65"/>
      <c r="F70" s="65"/>
      <c r="G70" s="65"/>
      <c r="H70" s="65"/>
      <c r="I70" s="27">
        <v>0</v>
      </c>
      <c r="J70" s="3">
        <v>0</v>
      </c>
      <c r="K70" s="27">
        <v>1</v>
      </c>
      <c r="L70" s="3">
        <v>12</v>
      </c>
      <c r="M70" s="27">
        <v>0</v>
      </c>
      <c r="N70" s="3">
        <v>0</v>
      </c>
      <c r="O70" s="27">
        <v>1</v>
      </c>
      <c r="P70" s="3">
        <v>18</v>
      </c>
      <c r="Q70" s="190">
        <f t="shared" si="23"/>
        <v>2</v>
      </c>
      <c r="R70" s="190">
        <f t="shared" si="23"/>
        <v>30</v>
      </c>
      <c r="S70" s="27"/>
      <c r="T70" s="3"/>
      <c r="U70" s="27"/>
      <c r="V70" s="3"/>
      <c r="W70" s="27"/>
      <c r="X70" s="3"/>
      <c r="Y70" s="3"/>
      <c r="Z70" s="3"/>
      <c r="AA70" s="3"/>
      <c r="AB70" s="3"/>
      <c r="AC70" s="190"/>
      <c r="AD70" s="190"/>
      <c r="AE70" s="4"/>
      <c r="AF70" s="4"/>
      <c r="AG70" s="3"/>
      <c r="AH70" s="3"/>
      <c r="AI70" s="3"/>
      <c r="AJ70" s="3"/>
      <c r="AK70" s="3"/>
      <c r="AL70" s="3"/>
      <c r="AM70" s="4"/>
      <c r="AN70" s="4"/>
      <c r="AO70" s="212">
        <f>Q70+AC70</f>
        <v>2</v>
      </c>
      <c r="AP70" s="212">
        <f>R70+AD70</f>
        <v>30</v>
      </c>
      <c r="AQ70" s="19">
        <f t="shared" si="24"/>
        <v>0</v>
      </c>
      <c r="AR70" s="86">
        <f t="shared" si="24"/>
        <v>0</v>
      </c>
      <c r="AS70" s="92">
        <f t="shared" si="5"/>
        <v>15</v>
      </c>
      <c r="AT70" s="113">
        <f t="shared" si="6"/>
        <v>22.5</v>
      </c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>
      <c r="A71" s="3">
        <v>3</v>
      </c>
      <c r="B71" s="81" t="s">
        <v>94</v>
      </c>
      <c r="C71" s="66"/>
      <c r="D71" s="66"/>
      <c r="E71" s="65"/>
      <c r="F71" s="65"/>
      <c r="G71" s="65"/>
      <c r="H71" s="65"/>
      <c r="I71" s="27">
        <v>1</v>
      </c>
      <c r="J71" s="3">
        <v>14</v>
      </c>
      <c r="K71" s="27">
        <v>0</v>
      </c>
      <c r="L71" s="3">
        <v>0</v>
      </c>
      <c r="M71" s="27">
        <v>1</v>
      </c>
      <c r="N71" s="3">
        <v>13</v>
      </c>
      <c r="O71" s="27">
        <v>0</v>
      </c>
      <c r="P71" s="3">
        <v>0</v>
      </c>
      <c r="Q71" s="190">
        <f t="shared" si="23"/>
        <v>2</v>
      </c>
      <c r="R71" s="190">
        <f t="shared" si="23"/>
        <v>27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190"/>
      <c r="AD71" s="190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212">
        <f>AC71+Q71</f>
        <v>2</v>
      </c>
      <c r="AP71" s="212">
        <f>AD71+R71</f>
        <v>27</v>
      </c>
      <c r="AQ71" s="19">
        <f t="shared" si="24"/>
        <v>0</v>
      </c>
      <c r="AR71" s="86">
        <f t="shared" si="24"/>
        <v>0</v>
      </c>
      <c r="AS71" s="92">
        <f t="shared" si="5"/>
        <v>13.5</v>
      </c>
      <c r="AT71" s="113">
        <f t="shared" si="6"/>
        <v>20.25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3.5" thickBot="1">
      <c r="A72" s="11">
        <v>4</v>
      </c>
      <c r="B72" s="79" t="s">
        <v>76</v>
      </c>
      <c r="C72" s="78">
        <v>0</v>
      </c>
      <c r="D72" s="78"/>
      <c r="E72" s="76"/>
      <c r="F72" s="76"/>
      <c r="G72" s="76"/>
      <c r="H72" s="76"/>
      <c r="I72" s="77">
        <v>1</v>
      </c>
      <c r="J72" s="75">
        <v>7</v>
      </c>
      <c r="K72" s="77">
        <v>0</v>
      </c>
      <c r="L72" s="75">
        <v>0</v>
      </c>
      <c r="M72" s="77">
        <v>1</v>
      </c>
      <c r="N72" s="75">
        <v>15</v>
      </c>
      <c r="O72" s="77">
        <v>0</v>
      </c>
      <c r="P72" s="75">
        <v>0</v>
      </c>
      <c r="Q72" s="195">
        <f t="shared" si="23"/>
        <v>2</v>
      </c>
      <c r="R72" s="195">
        <f t="shared" si="23"/>
        <v>22</v>
      </c>
      <c r="S72" s="77"/>
      <c r="T72" s="75"/>
      <c r="U72" s="77"/>
      <c r="V72" s="75"/>
      <c r="W72" s="77"/>
      <c r="X72" s="75"/>
      <c r="Y72" s="75"/>
      <c r="Z72" s="75"/>
      <c r="AA72" s="75"/>
      <c r="AB72" s="75"/>
      <c r="AC72" s="205"/>
      <c r="AD72" s="205"/>
      <c r="AE72" s="15"/>
      <c r="AF72" s="15"/>
      <c r="AG72" s="75"/>
      <c r="AH72" s="75"/>
      <c r="AI72" s="75"/>
      <c r="AJ72" s="75"/>
      <c r="AK72" s="75"/>
      <c r="AL72" s="75"/>
      <c r="AM72" s="15"/>
      <c r="AN72" s="15"/>
      <c r="AO72" s="215">
        <f>AC72+Q72</f>
        <v>2</v>
      </c>
      <c r="AP72" s="215">
        <f>AD72+R72</f>
        <v>22</v>
      </c>
      <c r="AQ72" s="105">
        <f t="shared" si="24"/>
        <v>0</v>
      </c>
      <c r="AR72" s="106">
        <f t="shared" si="24"/>
        <v>0</v>
      </c>
      <c r="AS72" s="93">
        <f t="shared" si="5"/>
        <v>11</v>
      </c>
      <c r="AT72" s="113">
        <f t="shared" si="6"/>
        <v>16.5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04" customFormat="1" ht="13.5" thickBot="1">
      <c r="A73" s="82"/>
      <c r="B73" s="101" t="s">
        <v>59</v>
      </c>
      <c r="C73" s="102">
        <f aca="true" t="shared" si="25" ref="C73:R73">SUM(C69:C72)</f>
        <v>0</v>
      </c>
      <c r="D73" s="102">
        <f t="shared" si="25"/>
        <v>0</v>
      </c>
      <c r="E73" s="102">
        <f t="shared" si="25"/>
        <v>0</v>
      </c>
      <c r="F73" s="102">
        <f t="shared" si="25"/>
        <v>0</v>
      </c>
      <c r="G73" s="102">
        <f t="shared" si="25"/>
        <v>0</v>
      </c>
      <c r="H73" s="102">
        <f t="shared" si="25"/>
        <v>0</v>
      </c>
      <c r="I73" s="102">
        <f t="shared" si="25"/>
        <v>3</v>
      </c>
      <c r="J73" s="102">
        <f t="shared" si="25"/>
        <v>42</v>
      </c>
      <c r="K73" s="102">
        <f t="shared" si="25"/>
        <v>2</v>
      </c>
      <c r="L73" s="102">
        <f t="shared" si="25"/>
        <v>25</v>
      </c>
      <c r="M73" s="102">
        <f t="shared" si="25"/>
        <v>3</v>
      </c>
      <c r="N73" s="102">
        <f t="shared" si="25"/>
        <v>42</v>
      </c>
      <c r="O73" s="102">
        <f t="shared" si="25"/>
        <v>2</v>
      </c>
      <c r="P73" s="102">
        <f t="shared" si="25"/>
        <v>35</v>
      </c>
      <c r="Q73" s="203">
        <f t="shared" si="25"/>
        <v>10</v>
      </c>
      <c r="R73" s="203">
        <f t="shared" si="25"/>
        <v>144</v>
      </c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203"/>
      <c r="AD73" s="203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221">
        <f>SUM(AO69:AO72)</f>
        <v>10</v>
      </c>
      <c r="AP73" s="221">
        <f>SUM(AP69:AP72)</f>
        <v>144</v>
      </c>
      <c r="AQ73" s="102">
        <f>SUM(AQ69:AQ72)</f>
        <v>0</v>
      </c>
      <c r="AR73" s="102">
        <f>SUM(AR69:AR72)</f>
        <v>0</v>
      </c>
      <c r="AS73" s="107">
        <f t="shared" si="5"/>
        <v>14.4</v>
      </c>
      <c r="AT73" s="118">
        <f t="shared" si="6"/>
        <v>108</v>
      </c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</row>
    <row r="74" spans="1:68" s="43" customFormat="1" ht="13.5" thickBot="1">
      <c r="A74" s="47"/>
      <c r="B74" s="46" t="s">
        <v>32</v>
      </c>
      <c r="C74" s="108">
        <f>C73+C67+C64+C28</f>
        <v>0</v>
      </c>
      <c r="D74" s="108">
        <f aca="true" t="shared" si="26" ref="D74:AR74">D73+D67+D64+D28</f>
        <v>0</v>
      </c>
      <c r="E74" s="108">
        <f t="shared" si="26"/>
        <v>0</v>
      </c>
      <c r="F74" s="108">
        <f t="shared" si="26"/>
        <v>0</v>
      </c>
      <c r="G74" s="108">
        <f t="shared" si="26"/>
        <v>0</v>
      </c>
      <c r="H74" s="108">
        <f t="shared" si="26"/>
        <v>0</v>
      </c>
      <c r="I74" s="108">
        <f t="shared" si="26"/>
        <v>52</v>
      </c>
      <c r="J74" s="108">
        <f t="shared" si="26"/>
        <v>1157</v>
      </c>
      <c r="K74" s="108">
        <f t="shared" si="26"/>
        <v>53</v>
      </c>
      <c r="L74" s="108">
        <f t="shared" si="26"/>
        <v>1221</v>
      </c>
      <c r="M74" s="108">
        <f t="shared" si="26"/>
        <v>51</v>
      </c>
      <c r="N74" s="108">
        <f t="shared" si="26"/>
        <v>1142</v>
      </c>
      <c r="O74" s="108">
        <f t="shared" si="26"/>
        <v>50</v>
      </c>
      <c r="P74" s="108">
        <f t="shared" si="26"/>
        <v>1164</v>
      </c>
      <c r="Q74" s="204">
        <f t="shared" si="26"/>
        <v>206</v>
      </c>
      <c r="R74" s="204">
        <f t="shared" si="26"/>
        <v>4684</v>
      </c>
      <c r="S74" s="108">
        <f t="shared" si="26"/>
        <v>57</v>
      </c>
      <c r="T74" s="108">
        <f t="shared" si="26"/>
        <v>1249</v>
      </c>
      <c r="U74" s="108">
        <f t="shared" si="26"/>
        <v>51</v>
      </c>
      <c r="V74" s="108">
        <f t="shared" si="26"/>
        <v>1045</v>
      </c>
      <c r="W74" s="108">
        <f t="shared" si="26"/>
        <v>59</v>
      </c>
      <c r="X74" s="108">
        <f t="shared" si="26"/>
        <v>1214</v>
      </c>
      <c r="Y74" s="108">
        <f t="shared" si="26"/>
        <v>56</v>
      </c>
      <c r="Z74" s="108">
        <f t="shared" si="26"/>
        <v>1170</v>
      </c>
      <c r="AA74" s="108">
        <f t="shared" si="26"/>
        <v>53</v>
      </c>
      <c r="AB74" s="108">
        <f t="shared" si="26"/>
        <v>1145</v>
      </c>
      <c r="AC74" s="204">
        <f t="shared" si="26"/>
        <v>276</v>
      </c>
      <c r="AD74" s="204">
        <f t="shared" si="26"/>
        <v>5823</v>
      </c>
      <c r="AE74" s="108">
        <f t="shared" si="26"/>
        <v>0</v>
      </c>
      <c r="AF74" s="108">
        <f t="shared" si="26"/>
        <v>0</v>
      </c>
      <c r="AG74" s="108">
        <f t="shared" si="26"/>
        <v>21</v>
      </c>
      <c r="AH74" s="108">
        <f t="shared" si="26"/>
        <v>521</v>
      </c>
      <c r="AI74" s="108">
        <f t="shared" si="26"/>
        <v>12</v>
      </c>
      <c r="AJ74" s="108">
        <f t="shared" si="26"/>
        <v>277</v>
      </c>
      <c r="AK74" s="108">
        <f t="shared" si="26"/>
        <v>14</v>
      </c>
      <c r="AL74" s="108">
        <f t="shared" si="26"/>
        <v>289</v>
      </c>
      <c r="AM74" s="108">
        <f t="shared" si="26"/>
        <v>47</v>
      </c>
      <c r="AN74" s="108">
        <f t="shared" si="26"/>
        <v>1087</v>
      </c>
      <c r="AO74" s="222">
        <f t="shared" si="26"/>
        <v>529</v>
      </c>
      <c r="AP74" s="222">
        <f>AP73+AP67+AP64+AP28</f>
        <v>11594</v>
      </c>
      <c r="AQ74" s="108">
        <f t="shared" si="26"/>
        <v>0</v>
      </c>
      <c r="AR74" s="108">
        <f t="shared" si="26"/>
        <v>0</v>
      </c>
      <c r="AS74" s="109">
        <f t="shared" si="5"/>
        <v>21.916824196597354</v>
      </c>
      <c r="AT74" s="115">
        <f>(R74*0.75)+(AD74*1)+(AN74*1.22)</f>
        <v>10662.14</v>
      </c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1:68" ht="12.75">
      <c r="A75" s="18"/>
      <c r="B75" s="18"/>
      <c r="C75" s="18"/>
      <c r="D75" s="18"/>
      <c r="E75" s="18"/>
      <c r="F75" s="18"/>
      <c r="G75" s="18"/>
      <c r="H75" s="18"/>
      <c r="I75" s="41"/>
      <c r="J75" s="41"/>
      <c r="K75" s="41"/>
      <c r="L75" s="41"/>
      <c r="M75" s="41"/>
      <c r="N75" s="41"/>
      <c r="O75" s="41"/>
      <c r="P75" s="18"/>
      <c r="Q75" s="24"/>
      <c r="R75" s="24"/>
      <c r="S75" s="31"/>
      <c r="T75" s="18"/>
      <c r="U75" s="31"/>
      <c r="V75" s="18"/>
      <c r="W75" s="31"/>
      <c r="X75" s="18"/>
      <c r="Y75" s="18"/>
      <c r="Z75" s="18"/>
      <c r="AA75" s="18"/>
      <c r="AB75" s="18"/>
      <c r="AC75" s="24"/>
      <c r="AD75" s="24"/>
      <c r="AE75" s="24"/>
      <c r="AF75" s="24"/>
      <c r="AG75" s="18"/>
      <c r="AH75" s="18"/>
      <c r="AI75" s="18"/>
      <c r="AJ75" s="18"/>
      <c r="AK75" s="18"/>
      <c r="AL75" s="18"/>
      <c r="AM75" s="18"/>
      <c r="AN75" s="18"/>
      <c r="AO75" s="24"/>
      <c r="AP75" s="24"/>
      <c r="AQ75" s="18"/>
      <c r="AR75" s="18"/>
      <c r="AS75" s="96"/>
      <c r="AT75" s="119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</row>
    <row r="76" spans="1:68" ht="12.75">
      <c r="A76" s="18"/>
      <c r="B76" s="18"/>
      <c r="C76" s="18"/>
      <c r="D76" s="18"/>
      <c r="E76" s="18"/>
      <c r="F76" s="18"/>
      <c r="G76" s="18"/>
      <c r="H76" s="18"/>
      <c r="I76" s="31"/>
      <c r="J76" s="18"/>
      <c r="K76" s="31"/>
      <c r="L76" s="18"/>
      <c r="M76" s="31"/>
      <c r="N76" s="18"/>
      <c r="O76" s="31"/>
      <c r="P76" s="18"/>
      <c r="Q76" s="24"/>
      <c r="R76" s="24"/>
      <c r="S76" s="31"/>
      <c r="T76" s="18"/>
      <c r="U76" s="31"/>
      <c r="V76" s="18"/>
      <c r="W76" s="31"/>
      <c r="X76" s="18"/>
      <c r="Y76" s="18"/>
      <c r="Z76" s="18"/>
      <c r="AA76" s="18"/>
      <c r="AB76" s="18"/>
      <c r="AC76" s="24"/>
      <c r="AD76" s="24"/>
      <c r="AE76" s="24"/>
      <c r="AF76" s="24"/>
      <c r="AG76" s="18"/>
      <c r="AH76" s="18"/>
      <c r="AI76" s="18"/>
      <c r="AJ76" s="18"/>
      <c r="AK76" s="18"/>
      <c r="AL76" s="18"/>
      <c r="AM76" s="18"/>
      <c r="AN76" s="731"/>
      <c r="AO76" s="731"/>
      <c r="AP76" s="731"/>
      <c r="AQ76" s="18"/>
      <c r="AR76" s="18"/>
      <c r="AS76" s="96"/>
      <c r="AT76" s="119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</row>
    <row r="77" spans="1:68" ht="12.75">
      <c r="A77" s="18"/>
      <c r="B77" s="18"/>
      <c r="C77" s="18"/>
      <c r="D77" s="18"/>
      <c r="E77" s="18"/>
      <c r="F77" s="18"/>
      <c r="G77" s="18"/>
      <c r="H77" s="18"/>
      <c r="I77" s="31"/>
      <c r="J77" s="18"/>
      <c r="K77" s="31"/>
      <c r="L77" s="18"/>
      <c r="M77" s="31"/>
      <c r="N77" s="18"/>
      <c r="O77" s="3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18"/>
      <c r="AO77" s="24"/>
      <c r="AP77" s="24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18"/>
      <c r="AO78" s="24"/>
      <c r="AP78" s="24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s="99" customFormat="1" ht="12.75">
      <c r="A79" s="97"/>
      <c r="B79" s="60" t="s">
        <v>101</v>
      </c>
      <c r="C79" s="97"/>
      <c r="D79" s="97"/>
      <c r="E79" s="97"/>
      <c r="F79" s="97"/>
      <c r="G79" s="97"/>
      <c r="H79" s="97"/>
      <c r="I79" s="98"/>
      <c r="J79" s="97"/>
      <c r="K79" s="98"/>
      <c r="L79" s="97"/>
      <c r="M79" s="98"/>
      <c r="N79" s="97"/>
      <c r="O79" s="98"/>
      <c r="P79" s="97"/>
      <c r="Q79" s="60"/>
      <c r="R79" s="60"/>
      <c r="S79" s="98"/>
      <c r="T79" s="97"/>
      <c r="U79" s="98"/>
      <c r="V79" s="97"/>
      <c r="W79" s="98"/>
      <c r="X79" s="60" t="s">
        <v>102</v>
      </c>
      <c r="Y79" s="97"/>
      <c r="Z79" s="97"/>
      <c r="AA79" s="97"/>
      <c r="AB79" s="97"/>
      <c r="AC79" s="60"/>
      <c r="AD79" s="60"/>
      <c r="AE79" s="60"/>
      <c r="AF79" s="60"/>
      <c r="AG79" s="97"/>
      <c r="AH79" s="97"/>
      <c r="AI79" s="97"/>
      <c r="AJ79" s="97"/>
      <c r="AK79" s="97"/>
      <c r="AL79" s="97"/>
      <c r="AM79" s="97"/>
      <c r="AN79" s="97"/>
      <c r="AO79" s="60"/>
      <c r="AP79" s="60"/>
      <c r="AQ79" s="97"/>
      <c r="AR79" s="97"/>
      <c r="AS79" s="100"/>
      <c r="AT79" s="120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</row>
    <row r="80" spans="1:68" ht="12.75">
      <c r="A80" s="18"/>
      <c r="B80" s="18"/>
      <c r="C80" s="18"/>
      <c r="D80" s="18"/>
      <c r="E80" s="18"/>
      <c r="F80" s="18"/>
      <c r="G80" s="18"/>
      <c r="H80" s="18"/>
      <c r="I80" s="31"/>
      <c r="J80" s="18"/>
      <c r="K80" s="31"/>
      <c r="L80" s="18"/>
      <c r="M80" s="31"/>
      <c r="N80" s="18"/>
      <c r="O80" s="31"/>
      <c r="P80" s="18"/>
      <c r="Q80" s="24"/>
      <c r="R80" s="24"/>
      <c r="S80" s="31"/>
      <c r="T80" s="18"/>
      <c r="U80" s="31"/>
      <c r="V80" s="18"/>
      <c r="W80" s="31"/>
      <c r="X80" s="18"/>
      <c r="Y80" s="18"/>
      <c r="Z80" s="18"/>
      <c r="AA80" s="18"/>
      <c r="AB80" s="18"/>
      <c r="AC80" s="24"/>
      <c r="AD80" s="24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24"/>
      <c r="AP80" s="24"/>
      <c r="AQ80" s="18"/>
      <c r="AR80" s="18"/>
      <c r="AS80" s="96"/>
      <c r="AT80" s="119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:68" ht="12.75">
      <c r="A81" s="18"/>
      <c r="B81" s="18"/>
      <c r="C81" s="18"/>
      <c r="D81" s="18"/>
      <c r="E81" s="18"/>
      <c r="F81" s="18"/>
      <c r="G81" s="18"/>
      <c r="H81" s="18"/>
      <c r="I81" s="31"/>
      <c r="J81" s="18"/>
      <c r="K81" s="31"/>
      <c r="L81" s="18"/>
      <c r="M81" s="31"/>
      <c r="N81" s="18"/>
      <c r="O81" s="31"/>
      <c r="P81" s="18"/>
      <c r="Q81" s="24"/>
      <c r="R81" s="24"/>
      <c r="S81" s="31"/>
      <c r="T81" s="18"/>
      <c r="U81" s="31"/>
      <c r="V81" s="18"/>
      <c r="W81" s="31"/>
      <c r="X81" s="18"/>
      <c r="Y81" s="18"/>
      <c r="Z81" s="18"/>
      <c r="AA81" s="18"/>
      <c r="AB81" s="18"/>
      <c r="AC81" s="24"/>
      <c r="AD81" s="24"/>
      <c r="AE81" s="24"/>
      <c r="AF81" s="24"/>
      <c r="AG81" s="18"/>
      <c r="AH81" s="18"/>
      <c r="AI81" s="18"/>
      <c r="AJ81" s="18"/>
      <c r="AK81" s="18"/>
      <c r="AL81" s="18"/>
      <c r="AM81" s="18"/>
      <c r="AN81" s="18"/>
      <c r="AO81" s="24"/>
      <c r="AP81" s="24"/>
      <c r="AQ81" s="18"/>
      <c r="AR81" s="18"/>
      <c r="AS81" s="96"/>
      <c r="AT81" s="119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</row>
    <row r="82" spans="43:68" ht="12.75"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43:68" ht="12.75"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2:68" ht="12.75">
      <c r="B85" s="2"/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43:68" ht="12.75"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43:68" ht="12.75"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</sheetData>
  <sheetProtection/>
  <mergeCells count="9">
    <mergeCell ref="AS7:AS8"/>
    <mergeCell ref="AT7:AT8"/>
    <mergeCell ref="AN76:AP76"/>
    <mergeCell ref="R4:Z4"/>
    <mergeCell ref="R5:AA5"/>
    <mergeCell ref="C7:D7"/>
    <mergeCell ref="E7:F7"/>
    <mergeCell ref="G7:H7"/>
    <mergeCell ref="AQ7:AR7"/>
  </mergeCells>
  <printOptions/>
  <pageMargins left="0.1968503937007874" right="0.1968503937007874" top="0.4724409448818898" bottom="0.15748031496062992" header="0.4330708661417323" footer="0.1574803149606299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106"/>
  <sheetViews>
    <sheetView zoomScalePageLayoutView="0" workbookViewId="0" topLeftCell="A43">
      <selection activeCell="AP30" sqref="AP3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2.375" style="0" customWidth="1"/>
    <col min="4" max="4" width="3.25390625" style="0" customWidth="1"/>
    <col min="5" max="5" width="2.75390625" style="0" customWidth="1"/>
    <col min="6" max="6" width="3.625" style="0" customWidth="1"/>
    <col min="7" max="7" width="2.75390625" style="0" customWidth="1"/>
    <col min="8" max="8" width="3.25390625" style="0" customWidth="1"/>
    <col min="9" max="9" width="3.00390625" style="26" hidden="1" customWidth="1"/>
    <col min="10" max="10" width="4.625" style="0" customWidth="1"/>
    <col min="11" max="11" width="3.00390625" style="26" customWidth="1"/>
    <col min="12" max="12" width="5.25390625" style="0" customWidth="1"/>
    <col min="13" max="13" width="2.375" style="26" customWidth="1"/>
    <col min="14" max="14" width="4.875" style="0" customWidth="1"/>
    <col min="15" max="15" width="3.00390625" style="26" customWidth="1"/>
    <col min="16" max="16" width="5.75390625" style="0" customWidth="1"/>
    <col min="17" max="17" width="3.375" style="2" customWidth="1"/>
    <col min="18" max="18" width="5.00390625" style="2" customWidth="1"/>
    <col min="19" max="19" width="2.75390625" style="26" customWidth="1"/>
    <col min="20" max="20" width="5.625" style="0" customWidth="1"/>
    <col min="21" max="21" width="2.75390625" style="26" customWidth="1"/>
    <col min="22" max="22" width="4.625" style="0" customWidth="1"/>
    <col min="23" max="23" width="3.00390625" style="26" customWidth="1"/>
    <col min="24" max="24" width="5.00390625" style="0" customWidth="1"/>
    <col min="25" max="25" width="3.125" style="0" customWidth="1"/>
    <col min="26" max="26" width="5.75390625" style="0" customWidth="1"/>
    <col min="27" max="27" width="3.125" style="0" customWidth="1"/>
    <col min="28" max="28" width="4.75390625" style="0" customWidth="1"/>
    <col min="29" max="29" width="3.375" style="2" customWidth="1"/>
    <col min="30" max="30" width="4.375" style="2" customWidth="1"/>
    <col min="31" max="31" width="2.875" style="2" hidden="1" customWidth="1"/>
    <col min="32" max="32" width="3.375" style="2" hidden="1" customWidth="1"/>
    <col min="33" max="34" width="3.375" style="0" customWidth="1"/>
    <col min="35" max="35" width="2.875" style="0" customWidth="1"/>
    <col min="36" max="36" width="3.75390625" style="0" customWidth="1"/>
    <col min="37" max="37" width="2.625" style="0" customWidth="1"/>
    <col min="38" max="39" width="3.25390625" style="0" customWidth="1"/>
    <col min="40" max="40" width="4.25390625" style="0" customWidth="1"/>
    <col min="41" max="41" width="4.125" style="2" customWidth="1"/>
    <col min="42" max="42" width="5.625" style="2" customWidth="1"/>
    <col min="43" max="43" width="2.375" style="0" customWidth="1"/>
    <col min="44" max="44" width="3.75390625" style="0" customWidth="1"/>
    <col min="45" max="45" width="4.125" style="91" customWidth="1"/>
    <col min="46" max="46" width="5.75390625" style="112" customWidth="1"/>
  </cols>
  <sheetData>
    <row r="1" spans="2:44" ht="12.75">
      <c r="B1" s="9" t="s">
        <v>78</v>
      </c>
      <c r="C1" s="9"/>
      <c r="D1" s="9"/>
      <c r="E1" s="9"/>
      <c r="F1" s="9"/>
      <c r="G1" s="9"/>
      <c r="AL1" s="9"/>
      <c r="AM1" s="9"/>
      <c r="AN1" s="9" t="s">
        <v>80</v>
      </c>
      <c r="AO1" s="83"/>
      <c r="AP1" s="83"/>
      <c r="AQ1" s="9"/>
      <c r="AR1" s="9"/>
    </row>
    <row r="2" spans="2:44" ht="12.75">
      <c r="B2" s="9" t="s">
        <v>83</v>
      </c>
      <c r="C2" s="9"/>
      <c r="D2" s="9"/>
      <c r="E2" s="9"/>
      <c r="F2" s="9"/>
      <c r="G2" s="9"/>
      <c r="AL2" s="9" t="s">
        <v>81</v>
      </c>
      <c r="AM2" s="9"/>
      <c r="AN2" s="9"/>
      <c r="AO2" s="83"/>
      <c r="AP2" s="83"/>
      <c r="AQ2" s="9"/>
      <c r="AR2" s="9"/>
    </row>
    <row r="3" spans="2:44" ht="12.75">
      <c r="B3" s="9" t="s">
        <v>79</v>
      </c>
      <c r="C3" s="9"/>
      <c r="D3" s="9"/>
      <c r="E3" s="9"/>
      <c r="F3" s="9"/>
      <c r="G3" s="9"/>
      <c r="AL3" s="9" t="s">
        <v>82</v>
      </c>
      <c r="AM3" s="9"/>
      <c r="AN3" s="9"/>
      <c r="AO3" s="83"/>
      <c r="AP3" s="83"/>
      <c r="AQ3" s="9"/>
      <c r="AR3" s="9"/>
    </row>
    <row r="4" spans="2:44" ht="12.75">
      <c r="B4" s="9"/>
      <c r="C4" s="9"/>
      <c r="D4" s="9"/>
      <c r="E4" s="9"/>
      <c r="F4" s="9"/>
      <c r="G4" s="9"/>
      <c r="AL4" s="9"/>
      <c r="AM4" s="9"/>
      <c r="AN4" s="9"/>
      <c r="AO4" s="83"/>
      <c r="AP4" s="83"/>
      <c r="AQ4" s="9"/>
      <c r="AR4" s="9"/>
    </row>
    <row r="5" spans="1:44" ht="12.75">
      <c r="A5" s="18"/>
      <c r="B5" s="25"/>
      <c r="C5" s="25"/>
      <c r="D5" s="25"/>
      <c r="E5" s="25"/>
      <c r="F5" s="25"/>
      <c r="G5" s="25"/>
      <c r="H5" s="18"/>
      <c r="I5" s="41"/>
      <c r="J5" s="18"/>
      <c r="K5" s="31"/>
      <c r="L5" s="18"/>
      <c r="M5" s="31"/>
      <c r="N5" s="18"/>
      <c r="O5" s="31"/>
      <c r="P5" s="18"/>
      <c r="Q5" s="24"/>
      <c r="R5" s="742" t="s">
        <v>77</v>
      </c>
      <c r="S5" s="742"/>
      <c r="T5" s="742"/>
      <c r="U5" s="742"/>
      <c r="V5" s="742"/>
      <c r="W5" s="742"/>
      <c r="X5" s="742"/>
      <c r="Y5" s="742"/>
      <c r="Z5" s="742"/>
      <c r="AA5" s="25"/>
      <c r="AB5" s="25"/>
      <c r="AC5" s="25"/>
      <c r="AD5" s="38"/>
      <c r="AE5" s="38"/>
      <c r="AF5" s="38"/>
      <c r="AG5" s="18"/>
      <c r="AH5" s="18"/>
      <c r="AI5" s="18"/>
      <c r="AJ5" s="25"/>
      <c r="AK5" s="25"/>
      <c r="AL5" s="25"/>
      <c r="AM5" s="25"/>
      <c r="AN5" s="25"/>
      <c r="AO5" s="38"/>
      <c r="AP5" s="38"/>
      <c r="AQ5" s="9"/>
      <c r="AR5" s="9"/>
    </row>
    <row r="6" spans="1:43" ht="12.75">
      <c r="A6" s="18"/>
      <c r="B6" s="18"/>
      <c r="C6" s="18"/>
      <c r="D6" s="18"/>
      <c r="E6" s="18"/>
      <c r="F6" s="18"/>
      <c r="G6" s="18"/>
      <c r="H6" s="18"/>
      <c r="I6" s="41"/>
      <c r="J6" s="18"/>
      <c r="K6" s="31"/>
      <c r="L6" s="18"/>
      <c r="M6" s="31"/>
      <c r="N6" s="18"/>
      <c r="O6" s="31"/>
      <c r="P6" s="18"/>
      <c r="Q6" s="24"/>
      <c r="R6" s="742" t="s">
        <v>108</v>
      </c>
      <c r="S6" s="742"/>
      <c r="T6" s="742"/>
      <c r="U6" s="742"/>
      <c r="V6" s="742"/>
      <c r="W6" s="742"/>
      <c r="X6" s="742"/>
      <c r="Y6" s="742"/>
      <c r="Z6" s="742"/>
      <c r="AA6" s="742"/>
      <c r="AB6" s="25"/>
      <c r="AC6" s="25"/>
      <c r="AD6" s="38"/>
      <c r="AE6" s="38"/>
      <c r="AF6" s="38"/>
      <c r="AG6" s="18"/>
      <c r="AH6" s="18"/>
      <c r="AI6" s="18"/>
      <c r="AJ6" s="25"/>
      <c r="AK6" s="25"/>
      <c r="AL6" s="25"/>
      <c r="AM6" s="25"/>
      <c r="AN6" s="25"/>
      <c r="AO6" s="38"/>
      <c r="AP6" s="38"/>
      <c r="AQ6" s="9"/>
    </row>
    <row r="7" spans="1:43" ht="12.75">
      <c r="A7" s="18"/>
      <c r="B7" s="18"/>
      <c r="C7" s="18"/>
      <c r="D7" s="18"/>
      <c r="E7" s="18"/>
      <c r="F7" s="18"/>
      <c r="G7" s="18"/>
      <c r="H7" s="18"/>
      <c r="I7" s="31"/>
      <c r="J7" s="18"/>
      <c r="K7" s="31"/>
      <c r="L7" s="18"/>
      <c r="M7" s="31"/>
      <c r="N7" s="18"/>
      <c r="O7" s="31"/>
      <c r="P7" s="18"/>
      <c r="Q7" s="24"/>
      <c r="R7" s="38"/>
      <c r="S7" s="39"/>
      <c r="T7" s="25"/>
      <c r="U7" s="32"/>
      <c r="V7" s="25"/>
      <c r="W7" s="32"/>
      <c r="X7" s="25"/>
      <c r="Y7" s="25"/>
      <c r="Z7" s="25"/>
      <c r="AA7" s="25"/>
      <c r="AB7" s="25"/>
      <c r="AC7" s="25"/>
      <c r="AD7" s="38"/>
      <c r="AE7" s="38"/>
      <c r="AF7" s="38"/>
      <c r="AG7" s="18"/>
      <c r="AH7" s="18"/>
      <c r="AI7" s="18"/>
      <c r="AJ7" s="25"/>
      <c r="AK7" s="25"/>
      <c r="AL7" s="25"/>
      <c r="AM7" s="25"/>
      <c r="AN7" s="25"/>
      <c r="AO7" s="38"/>
      <c r="AP7" s="38"/>
      <c r="AQ7" s="9"/>
    </row>
    <row r="8" spans="1:68" s="1" customFormat="1" ht="12.75">
      <c r="A8" s="3" t="s">
        <v>0</v>
      </c>
      <c r="B8" s="20"/>
      <c r="C8" s="743" t="s">
        <v>64</v>
      </c>
      <c r="D8" s="744"/>
      <c r="E8" s="743" t="s">
        <v>65</v>
      </c>
      <c r="F8" s="744"/>
      <c r="G8" s="745" t="s">
        <v>48</v>
      </c>
      <c r="H8" s="746"/>
      <c r="I8" s="27" t="s">
        <v>3</v>
      </c>
      <c r="J8" s="3"/>
      <c r="K8" s="27" t="s">
        <v>4</v>
      </c>
      <c r="L8" s="3"/>
      <c r="M8" s="27" t="s">
        <v>6</v>
      </c>
      <c r="N8" s="3"/>
      <c r="O8" s="27" t="s">
        <v>5</v>
      </c>
      <c r="P8" s="3"/>
      <c r="Q8" s="4" t="s">
        <v>7</v>
      </c>
      <c r="R8" s="4"/>
      <c r="S8" s="27" t="s">
        <v>33</v>
      </c>
      <c r="T8" s="3"/>
      <c r="U8" s="27" t="s">
        <v>39</v>
      </c>
      <c r="V8" s="3"/>
      <c r="W8" s="27" t="s">
        <v>40</v>
      </c>
      <c r="X8" s="3"/>
      <c r="Y8" s="3" t="s">
        <v>34</v>
      </c>
      <c r="Z8" s="3"/>
      <c r="AA8" s="3" t="s">
        <v>35</v>
      </c>
      <c r="AB8" s="3"/>
      <c r="AC8" s="4" t="s">
        <v>36</v>
      </c>
      <c r="AD8" s="4"/>
      <c r="AE8" s="72" t="s">
        <v>55</v>
      </c>
      <c r="AF8" s="73"/>
      <c r="AG8" s="3" t="s">
        <v>43</v>
      </c>
      <c r="AH8" s="3"/>
      <c r="AI8" s="3" t="s">
        <v>42</v>
      </c>
      <c r="AJ8" s="3"/>
      <c r="AK8" s="8" t="s">
        <v>41</v>
      </c>
      <c r="AL8" s="8"/>
      <c r="AM8" s="3" t="s">
        <v>37</v>
      </c>
      <c r="AN8" s="3"/>
      <c r="AO8" s="4" t="s">
        <v>38</v>
      </c>
      <c r="AP8" s="4"/>
      <c r="AQ8" s="736" t="s">
        <v>69</v>
      </c>
      <c r="AR8" s="737"/>
      <c r="AS8" s="739" t="s">
        <v>84</v>
      </c>
      <c r="AT8" s="740" t="s">
        <v>100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</row>
    <row r="9" spans="1:68" s="1" customFormat="1" ht="48.75" customHeight="1">
      <c r="A9" s="3"/>
      <c r="B9" s="3"/>
      <c r="C9" s="62" t="s">
        <v>50</v>
      </c>
      <c r="D9" s="62" t="s">
        <v>49</v>
      </c>
      <c r="E9" s="62" t="s">
        <v>50</v>
      </c>
      <c r="F9" s="62" t="s">
        <v>49</v>
      </c>
      <c r="G9" s="62" t="s">
        <v>50</v>
      </c>
      <c r="H9" s="62" t="s">
        <v>49</v>
      </c>
      <c r="I9" s="7" t="s">
        <v>1</v>
      </c>
      <c r="J9" s="5" t="s">
        <v>2</v>
      </c>
      <c r="K9" s="7" t="s">
        <v>1</v>
      </c>
      <c r="L9" s="5" t="s">
        <v>2</v>
      </c>
      <c r="M9" s="7" t="s">
        <v>1</v>
      </c>
      <c r="N9" s="5" t="s">
        <v>2</v>
      </c>
      <c r="O9" s="7" t="s">
        <v>1</v>
      </c>
      <c r="P9" s="5" t="s">
        <v>2</v>
      </c>
      <c r="Q9" s="6" t="s">
        <v>1</v>
      </c>
      <c r="R9" s="6" t="s">
        <v>2</v>
      </c>
      <c r="S9" s="7" t="s">
        <v>1</v>
      </c>
      <c r="T9" s="5" t="s">
        <v>2</v>
      </c>
      <c r="U9" s="7" t="s">
        <v>1</v>
      </c>
      <c r="V9" s="5" t="s">
        <v>2</v>
      </c>
      <c r="W9" s="7" t="s">
        <v>1</v>
      </c>
      <c r="X9" s="5" t="s">
        <v>2</v>
      </c>
      <c r="Y9" s="5" t="s">
        <v>1</v>
      </c>
      <c r="Z9" s="5" t="s">
        <v>2</v>
      </c>
      <c r="AA9" s="5" t="s">
        <v>1</v>
      </c>
      <c r="AB9" s="5" t="s">
        <v>2</v>
      </c>
      <c r="AC9" s="6" t="s">
        <v>1</v>
      </c>
      <c r="AD9" s="6" t="s">
        <v>2</v>
      </c>
      <c r="AE9" s="62" t="s">
        <v>1</v>
      </c>
      <c r="AF9" s="62" t="s">
        <v>2</v>
      </c>
      <c r="AG9" s="5" t="s">
        <v>1</v>
      </c>
      <c r="AH9" s="5" t="s">
        <v>2</v>
      </c>
      <c r="AI9" s="5" t="s">
        <v>1</v>
      </c>
      <c r="AJ9" s="5" t="s">
        <v>2</v>
      </c>
      <c r="AK9" s="5" t="s">
        <v>1</v>
      </c>
      <c r="AL9" s="5" t="s">
        <v>2</v>
      </c>
      <c r="AM9" s="5" t="s">
        <v>1</v>
      </c>
      <c r="AN9" s="5" t="s">
        <v>2</v>
      </c>
      <c r="AO9" s="6" t="s">
        <v>1</v>
      </c>
      <c r="AP9" s="6" t="s">
        <v>2</v>
      </c>
      <c r="AQ9" s="53" t="s">
        <v>67</v>
      </c>
      <c r="AR9" s="84" t="s">
        <v>68</v>
      </c>
      <c r="AS9" s="739"/>
      <c r="AT9" s="741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</row>
    <row r="10" spans="1:68" s="52" customFormat="1" ht="12" customHeight="1">
      <c r="A10" s="48">
        <v>1</v>
      </c>
      <c r="B10" s="48">
        <v>2</v>
      </c>
      <c r="C10" s="63">
        <v>3</v>
      </c>
      <c r="D10" s="63">
        <v>4</v>
      </c>
      <c r="E10" s="64">
        <v>5</v>
      </c>
      <c r="F10" s="63">
        <v>6</v>
      </c>
      <c r="G10" s="64">
        <v>7</v>
      </c>
      <c r="H10" s="63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49">
        <v>15</v>
      </c>
      <c r="P10" s="49">
        <v>16</v>
      </c>
      <c r="Q10" s="49">
        <v>17</v>
      </c>
      <c r="R10" s="49">
        <v>18</v>
      </c>
      <c r="S10" s="49">
        <v>19</v>
      </c>
      <c r="T10" s="49">
        <v>20</v>
      </c>
      <c r="U10" s="49">
        <v>21</v>
      </c>
      <c r="V10" s="49">
        <v>22</v>
      </c>
      <c r="W10" s="49">
        <v>23</v>
      </c>
      <c r="X10" s="49">
        <v>24</v>
      </c>
      <c r="Y10" s="49">
        <v>25</v>
      </c>
      <c r="Z10" s="49">
        <v>26</v>
      </c>
      <c r="AA10" s="49">
        <v>27</v>
      </c>
      <c r="AB10" s="48">
        <v>28</v>
      </c>
      <c r="AC10" s="48">
        <v>29</v>
      </c>
      <c r="AD10" s="48">
        <v>30</v>
      </c>
      <c r="AE10" s="63">
        <v>31</v>
      </c>
      <c r="AF10" s="63">
        <v>32</v>
      </c>
      <c r="AG10" s="48">
        <v>33</v>
      </c>
      <c r="AH10" s="48">
        <v>34</v>
      </c>
      <c r="AI10" s="48">
        <v>35</v>
      </c>
      <c r="AJ10" s="48">
        <v>36</v>
      </c>
      <c r="AK10" s="48">
        <v>37</v>
      </c>
      <c r="AL10" s="48">
        <v>38</v>
      </c>
      <c r="AM10" s="48">
        <v>39</v>
      </c>
      <c r="AN10" s="48">
        <v>40</v>
      </c>
      <c r="AO10" s="48">
        <v>41</v>
      </c>
      <c r="AP10" s="48">
        <v>42</v>
      </c>
      <c r="AR10" s="50"/>
      <c r="AS10" s="92"/>
      <c r="AT10" s="113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s="1" customFormat="1" ht="13.5" customHeight="1">
      <c r="A11" s="3"/>
      <c r="B11" s="3"/>
      <c r="C11" s="65"/>
      <c r="D11" s="65"/>
      <c r="E11" s="65"/>
      <c r="F11" s="65"/>
      <c r="G11" s="65"/>
      <c r="H11" s="65"/>
      <c r="I11" s="7"/>
      <c r="J11" s="5"/>
      <c r="K11" s="7"/>
      <c r="L11" s="5"/>
      <c r="M11" s="7"/>
      <c r="N11" s="5"/>
      <c r="O11" s="7"/>
      <c r="P11" s="23"/>
      <c r="Q11" s="34" t="s">
        <v>44</v>
      </c>
      <c r="R11" s="6"/>
      <c r="T11" s="10"/>
      <c r="U11" s="37"/>
      <c r="V11" s="10"/>
      <c r="W11" s="7"/>
      <c r="X11" s="5"/>
      <c r="Y11" s="5"/>
      <c r="Z11" s="5"/>
      <c r="AA11" s="5"/>
      <c r="AB11" s="5"/>
      <c r="AC11" s="6"/>
      <c r="AD11" s="6"/>
      <c r="AE11" s="6"/>
      <c r="AF11" s="6"/>
      <c r="AG11" s="5"/>
      <c r="AH11" s="5"/>
      <c r="AI11" s="5"/>
      <c r="AJ11" s="5"/>
      <c r="AK11" s="5"/>
      <c r="AL11" s="5"/>
      <c r="AM11" s="5"/>
      <c r="AN11" s="5"/>
      <c r="AO11" s="6"/>
      <c r="AP11" s="6"/>
      <c r="AR11" s="16"/>
      <c r="AS11" s="92"/>
      <c r="AT11" s="113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</row>
    <row r="12" spans="1:68" s="1" customFormat="1" ht="11.25" customHeight="1">
      <c r="A12" s="3"/>
      <c r="B12" s="3" t="s">
        <v>57</v>
      </c>
      <c r="C12" s="65"/>
      <c r="D12" s="65"/>
      <c r="E12" s="65"/>
      <c r="F12" s="65"/>
      <c r="G12" s="65"/>
      <c r="H12" s="65"/>
      <c r="I12" s="7"/>
      <c r="J12" s="5"/>
      <c r="K12" s="7"/>
      <c r="L12" s="5"/>
      <c r="M12" s="7"/>
      <c r="N12" s="5"/>
      <c r="O12" s="7"/>
      <c r="P12" s="23"/>
      <c r="Q12" s="6"/>
      <c r="R12" s="6"/>
      <c r="S12" s="34"/>
      <c r="T12" s="10"/>
      <c r="U12" s="37"/>
      <c r="V12" s="10"/>
      <c r="W12" s="7"/>
      <c r="X12" s="5"/>
      <c r="Y12" s="5"/>
      <c r="Z12" s="5"/>
      <c r="AA12" s="5"/>
      <c r="AB12" s="5"/>
      <c r="AC12" s="6"/>
      <c r="AD12" s="6"/>
      <c r="AE12" s="6"/>
      <c r="AF12" s="6"/>
      <c r="AG12" s="5"/>
      <c r="AH12" s="5"/>
      <c r="AI12" s="5"/>
      <c r="AJ12" s="5"/>
      <c r="AK12" s="5"/>
      <c r="AL12" s="5"/>
      <c r="AM12" s="5"/>
      <c r="AN12" s="5"/>
      <c r="AO12" s="6"/>
      <c r="AP12" s="6"/>
      <c r="AR12" s="16"/>
      <c r="AS12" s="92"/>
      <c r="AT12" s="113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</row>
    <row r="13" spans="1:68" s="1" customFormat="1" ht="12.75">
      <c r="A13" s="3">
        <v>1</v>
      </c>
      <c r="B13" s="3" t="s">
        <v>8</v>
      </c>
      <c r="C13" s="65"/>
      <c r="D13" s="65"/>
      <c r="E13" s="65"/>
      <c r="F13" s="65"/>
      <c r="G13" s="65"/>
      <c r="H13" s="65"/>
      <c r="I13" s="27">
        <v>3</v>
      </c>
      <c r="J13" s="3">
        <v>85</v>
      </c>
      <c r="K13" s="27">
        <v>4</v>
      </c>
      <c r="L13" s="3">
        <v>106</v>
      </c>
      <c r="M13" s="27">
        <v>3</v>
      </c>
      <c r="N13" s="3">
        <v>75</v>
      </c>
      <c r="O13" s="27">
        <v>3</v>
      </c>
      <c r="P13" s="20">
        <v>85</v>
      </c>
      <c r="Q13" s="40">
        <f>I13+K13+M13+O13</f>
        <v>13</v>
      </c>
      <c r="R13" s="4">
        <f>J13+L13+N13+P13</f>
        <v>351</v>
      </c>
      <c r="S13" s="35">
        <v>4</v>
      </c>
      <c r="T13" s="3">
        <v>100</v>
      </c>
      <c r="U13" s="27">
        <v>2</v>
      </c>
      <c r="V13" s="3">
        <v>57</v>
      </c>
      <c r="W13" s="27">
        <v>3</v>
      </c>
      <c r="X13" s="3">
        <v>73</v>
      </c>
      <c r="Y13" s="3">
        <v>2</v>
      </c>
      <c r="Z13" s="3">
        <v>55</v>
      </c>
      <c r="AA13" s="3">
        <v>2</v>
      </c>
      <c r="AB13" s="3">
        <v>61</v>
      </c>
      <c r="AC13" s="4">
        <f>S13+U13+W13+Y13+AA13</f>
        <v>13</v>
      </c>
      <c r="AD13" s="4">
        <f>T13+V13+X13+Z13+AB13</f>
        <v>346</v>
      </c>
      <c r="AE13" s="4"/>
      <c r="AF13" s="4"/>
      <c r="AG13" s="3">
        <v>3</v>
      </c>
      <c r="AH13" s="3">
        <v>71</v>
      </c>
      <c r="AI13" s="3">
        <v>4</v>
      </c>
      <c r="AJ13" s="3">
        <v>75</v>
      </c>
      <c r="AK13" s="3">
        <v>3</v>
      </c>
      <c r="AL13" s="3">
        <v>68</v>
      </c>
      <c r="AM13" s="4">
        <f>AG13+AI13+AK13</f>
        <v>10</v>
      </c>
      <c r="AN13" s="4">
        <f>AL13+AJ13+AH13</f>
        <v>214</v>
      </c>
      <c r="AO13" s="4">
        <f>AM13+AE13+AC13+Q13</f>
        <v>36</v>
      </c>
      <c r="AP13" s="4">
        <f>AN13+AF13+AD13+R13</f>
        <v>911</v>
      </c>
      <c r="AR13" s="16"/>
      <c r="AS13" s="92">
        <f>AP13/AO13</f>
        <v>25.305555555555557</v>
      </c>
      <c r="AT13" s="113">
        <f>(R13*0.75)+(AD13*1)+(AN13*1.22)</f>
        <v>870.3299999999999</v>
      </c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</row>
    <row r="14" spans="1:68" s="1" customFormat="1" ht="12.75">
      <c r="A14" s="3">
        <v>2</v>
      </c>
      <c r="B14" s="3" t="s">
        <v>9</v>
      </c>
      <c r="C14" s="65"/>
      <c r="D14" s="65"/>
      <c r="E14" s="65"/>
      <c r="F14" s="65"/>
      <c r="G14" s="65"/>
      <c r="H14" s="65"/>
      <c r="I14" s="27">
        <v>2</v>
      </c>
      <c r="J14" s="3">
        <v>69</v>
      </c>
      <c r="K14" s="27">
        <v>2</v>
      </c>
      <c r="L14" s="3">
        <v>56</v>
      </c>
      <c r="M14" s="27">
        <v>3</v>
      </c>
      <c r="N14" s="3">
        <v>72</v>
      </c>
      <c r="O14" s="27">
        <v>2</v>
      </c>
      <c r="P14" s="20">
        <v>54</v>
      </c>
      <c r="Q14" s="40">
        <f aca="true" t="shared" si="0" ref="Q14:R29">I14+K14+M14+O14</f>
        <v>9</v>
      </c>
      <c r="R14" s="4">
        <f t="shared" si="0"/>
        <v>251</v>
      </c>
      <c r="S14" s="35">
        <v>2</v>
      </c>
      <c r="T14" s="3">
        <v>53</v>
      </c>
      <c r="U14" s="27">
        <v>2</v>
      </c>
      <c r="V14" s="3">
        <v>56</v>
      </c>
      <c r="W14" s="27">
        <v>2</v>
      </c>
      <c r="X14" s="3">
        <v>47</v>
      </c>
      <c r="Y14" s="3">
        <v>2</v>
      </c>
      <c r="Z14" s="3">
        <v>55</v>
      </c>
      <c r="AA14" s="3">
        <v>2</v>
      </c>
      <c r="AB14" s="3">
        <v>49</v>
      </c>
      <c r="AC14" s="4">
        <f aca="true" t="shared" si="1" ref="AC14:AD29">S14+U14+W14+Y14+AA14</f>
        <v>10</v>
      </c>
      <c r="AD14" s="4">
        <f t="shared" si="1"/>
        <v>260</v>
      </c>
      <c r="AE14" s="4"/>
      <c r="AF14" s="4"/>
      <c r="AG14" s="3">
        <v>3</v>
      </c>
      <c r="AH14" s="3">
        <v>93</v>
      </c>
      <c r="AI14" s="3">
        <v>2</v>
      </c>
      <c r="AJ14" s="3">
        <v>49</v>
      </c>
      <c r="AK14" s="3">
        <v>2</v>
      </c>
      <c r="AL14" s="3">
        <v>50</v>
      </c>
      <c r="AM14" s="4">
        <f aca="true" t="shared" si="2" ref="AM14:AM29">AG14+AI14+AK14</f>
        <v>7</v>
      </c>
      <c r="AN14" s="4">
        <f aca="true" t="shared" si="3" ref="AN14:AN29">AL14+AJ14+AH14</f>
        <v>192</v>
      </c>
      <c r="AO14" s="4">
        <f aca="true" t="shared" si="4" ref="AO14:AP29">AM14+AE14+AC14+Q14</f>
        <v>26</v>
      </c>
      <c r="AP14" s="4">
        <f t="shared" si="4"/>
        <v>703</v>
      </c>
      <c r="AR14" s="16"/>
      <c r="AS14" s="92">
        <f aca="true" t="shared" si="5" ref="AS14:AS76">AP14/AO14</f>
        <v>27.03846153846154</v>
      </c>
      <c r="AT14" s="113">
        <f aca="true" t="shared" si="6" ref="AT14:AT75">(R14*0.75)+(AD14*1)+(AN14*1.22)</f>
        <v>682.49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</row>
    <row r="15" spans="1:68" s="1" customFormat="1" ht="12.75">
      <c r="A15" s="3">
        <v>3</v>
      </c>
      <c r="B15" s="3" t="s">
        <v>10</v>
      </c>
      <c r="C15" s="65"/>
      <c r="D15" s="65"/>
      <c r="E15" s="65"/>
      <c r="F15" s="65"/>
      <c r="G15" s="65"/>
      <c r="H15" s="65"/>
      <c r="I15" s="27">
        <v>0</v>
      </c>
      <c r="J15" s="3">
        <v>0</v>
      </c>
      <c r="K15" s="27">
        <v>1</v>
      </c>
      <c r="L15" s="3">
        <v>12</v>
      </c>
      <c r="M15" s="27">
        <v>0</v>
      </c>
      <c r="N15" s="3">
        <v>0</v>
      </c>
      <c r="O15" s="27">
        <v>1</v>
      </c>
      <c r="P15" s="20">
        <v>18</v>
      </c>
      <c r="Q15" s="40">
        <f t="shared" si="0"/>
        <v>2</v>
      </c>
      <c r="R15" s="4">
        <f t="shared" si="0"/>
        <v>30</v>
      </c>
      <c r="S15" s="35">
        <v>0</v>
      </c>
      <c r="T15" s="3">
        <v>0</v>
      </c>
      <c r="U15" s="27">
        <v>1</v>
      </c>
      <c r="V15" s="3">
        <v>15</v>
      </c>
      <c r="W15" s="27">
        <v>0</v>
      </c>
      <c r="X15" s="3">
        <v>0</v>
      </c>
      <c r="Y15" s="3">
        <v>1</v>
      </c>
      <c r="Z15" s="3">
        <v>15</v>
      </c>
      <c r="AA15" s="3">
        <v>0</v>
      </c>
      <c r="AB15" s="3">
        <v>0</v>
      </c>
      <c r="AC15" s="4">
        <f t="shared" si="1"/>
        <v>2</v>
      </c>
      <c r="AD15" s="4">
        <f t="shared" si="1"/>
        <v>30</v>
      </c>
      <c r="AE15" s="4"/>
      <c r="AF15" s="4"/>
      <c r="AG15" s="3">
        <v>1</v>
      </c>
      <c r="AH15" s="3">
        <v>16</v>
      </c>
      <c r="AI15" s="3">
        <v>0</v>
      </c>
      <c r="AJ15" s="3">
        <v>0</v>
      </c>
      <c r="AK15" s="3">
        <v>0</v>
      </c>
      <c r="AL15" s="3">
        <v>0</v>
      </c>
      <c r="AM15" s="4">
        <f t="shared" si="2"/>
        <v>1</v>
      </c>
      <c r="AN15" s="4">
        <f t="shared" si="3"/>
        <v>16</v>
      </c>
      <c r="AO15" s="4">
        <f t="shared" si="4"/>
        <v>5</v>
      </c>
      <c r="AP15" s="4">
        <f t="shared" si="4"/>
        <v>76</v>
      </c>
      <c r="AR15" s="16"/>
      <c r="AS15" s="92">
        <f t="shared" si="5"/>
        <v>15.2</v>
      </c>
      <c r="AT15" s="113">
        <f t="shared" si="6"/>
        <v>72.02</v>
      </c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</row>
    <row r="16" spans="1:68" s="1" customFormat="1" ht="12.75">
      <c r="A16" s="3">
        <v>4</v>
      </c>
      <c r="B16" s="3" t="s">
        <v>11</v>
      </c>
      <c r="C16" s="65"/>
      <c r="D16" s="65"/>
      <c r="E16" s="65"/>
      <c r="F16" s="65"/>
      <c r="G16" s="65"/>
      <c r="H16" s="65"/>
      <c r="I16" s="27">
        <v>1</v>
      </c>
      <c r="J16" s="3">
        <v>26</v>
      </c>
      <c r="K16" s="27">
        <v>1</v>
      </c>
      <c r="L16" s="3">
        <v>28</v>
      </c>
      <c r="M16" s="27">
        <v>1</v>
      </c>
      <c r="N16" s="3">
        <v>24</v>
      </c>
      <c r="O16" s="27">
        <v>1</v>
      </c>
      <c r="P16" s="20">
        <v>24</v>
      </c>
      <c r="Q16" s="40">
        <f t="shared" si="0"/>
        <v>4</v>
      </c>
      <c r="R16" s="4">
        <f t="shared" si="0"/>
        <v>102</v>
      </c>
      <c r="S16" s="35">
        <v>1</v>
      </c>
      <c r="T16" s="3">
        <v>18</v>
      </c>
      <c r="U16" s="27">
        <v>2</v>
      </c>
      <c r="V16" s="3">
        <v>43</v>
      </c>
      <c r="W16" s="27">
        <v>1</v>
      </c>
      <c r="X16" s="3">
        <v>20</v>
      </c>
      <c r="Y16" s="3">
        <v>2</v>
      </c>
      <c r="Z16" s="3">
        <v>54</v>
      </c>
      <c r="AA16" s="3">
        <v>2</v>
      </c>
      <c r="AB16" s="3">
        <v>39</v>
      </c>
      <c r="AC16" s="4">
        <f t="shared" si="1"/>
        <v>8</v>
      </c>
      <c r="AD16" s="4">
        <f t="shared" si="1"/>
        <v>174</v>
      </c>
      <c r="AE16" s="4"/>
      <c r="AF16" s="4"/>
      <c r="AG16" s="3"/>
      <c r="AH16" s="3"/>
      <c r="AI16" s="3">
        <v>0</v>
      </c>
      <c r="AJ16" s="3">
        <v>0</v>
      </c>
      <c r="AK16" s="3">
        <v>2</v>
      </c>
      <c r="AL16" s="3">
        <v>39</v>
      </c>
      <c r="AM16" s="4">
        <f t="shared" si="2"/>
        <v>2</v>
      </c>
      <c r="AN16" s="4">
        <f t="shared" si="3"/>
        <v>39</v>
      </c>
      <c r="AO16" s="4">
        <f t="shared" si="4"/>
        <v>14</v>
      </c>
      <c r="AP16" s="4">
        <f t="shared" si="4"/>
        <v>315</v>
      </c>
      <c r="AR16" s="16"/>
      <c r="AS16" s="92">
        <f t="shared" si="5"/>
        <v>22.5</v>
      </c>
      <c r="AT16" s="113">
        <f t="shared" si="6"/>
        <v>298.08</v>
      </c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</row>
    <row r="17" spans="1:68" s="1" customFormat="1" ht="12.75">
      <c r="A17" s="3">
        <v>5</v>
      </c>
      <c r="B17" s="3" t="s">
        <v>87</v>
      </c>
      <c r="C17" s="65"/>
      <c r="D17" s="65"/>
      <c r="E17" s="65"/>
      <c r="F17" s="65"/>
      <c r="G17" s="65"/>
      <c r="H17" s="65"/>
      <c r="I17" s="27">
        <v>1</v>
      </c>
      <c r="J17" s="3">
        <v>34</v>
      </c>
      <c r="K17" s="27">
        <v>1</v>
      </c>
      <c r="L17" s="3">
        <v>26</v>
      </c>
      <c r="M17" s="27">
        <v>2</v>
      </c>
      <c r="N17" s="3">
        <v>47</v>
      </c>
      <c r="O17" s="27">
        <v>1</v>
      </c>
      <c r="P17" s="20">
        <v>28</v>
      </c>
      <c r="Q17" s="40">
        <f t="shared" si="0"/>
        <v>5</v>
      </c>
      <c r="R17" s="4">
        <f t="shared" si="0"/>
        <v>135</v>
      </c>
      <c r="S17" s="35">
        <v>1</v>
      </c>
      <c r="T17" s="3">
        <v>25</v>
      </c>
      <c r="U17" s="27">
        <v>2</v>
      </c>
      <c r="V17" s="3">
        <v>37</v>
      </c>
      <c r="W17" s="27">
        <v>2</v>
      </c>
      <c r="X17" s="3">
        <v>37</v>
      </c>
      <c r="Y17" s="3">
        <v>2</v>
      </c>
      <c r="Z17" s="3">
        <v>38</v>
      </c>
      <c r="AA17" s="3">
        <v>2</v>
      </c>
      <c r="AB17" s="3">
        <v>46</v>
      </c>
      <c r="AC17" s="4">
        <f t="shared" si="1"/>
        <v>9</v>
      </c>
      <c r="AD17" s="4">
        <f t="shared" si="1"/>
        <v>183</v>
      </c>
      <c r="AE17" s="4"/>
      <c r="AF17" s="4"/>
      <c r="AG17" s="3"/>
      <c r="AH17" s="3"/>
      <c r="AI17" s="3">
        <v>2</v>
      </c>
      <c r="AJ17" s="3">
        <v>35</v>
      </c>
      <c r="AK17" s="3">
        <v>2</v>
      </c>
      <c r="AL17" s="3">
        <v>34</v>
      </c>
      <c r="AM17" s="4">
        <f t="shared" si="2"/>
        <v>4</v>
      </c>
      <c r="AN17" s="4">
        <f t="shared" si="3"/>
        <v>69</v>
      </c>
      <c r="AO17" s="4">
        <f t="shared" si="4"/>
        <v>18</v>
      </c>
      <c r="AP17" s="4">
        <f t="shared" si="4"/>
        <v>387</v>
      </c>
      <c r="AR17" s="16"/>
      <c r="AS17" s="92">
        <f t="shared" si="5"/>
        <v>21.5</v>
      </c>
      <c r="AT17" s="113">
        <f t="shared" si="6"/>
        <v>368.43</v>
      </c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</row>
    <row r="18" spans="1:68" s="1" customFormat="1" ht="12.75">
      <c r="A18" s="3">
        <v>6</v>
      </c>
      <c r="B18" s="3" t="s">
        <v>88</v>
      </c>
      <c r="C18" s="65"/>
      <c r="D18" s="65"/>
      <c r="E18" s="65"/>
      <c r="F18" s="65"/>
      <c r="G18" s="65"/>
      <c r="H18" s="65"/>
      <c r="I18" s="27">
        <v>2</v>
      </c>
      <c r="J18" s="3">
        <v>55</v>
      </c>
      <c r="K18" s="27">
        <v>3</v>
      </c>
      <c r="L18" s="3">
        <v>72</v>
      </c>
      <c r="M18" s="27">
        <v>2</v>
      </c>
      <c r="N18" s="3">
        <v>63</v>
      </c>
      <c r="O18" s="27">
        <v>2</v>
      </c>
      <c r="P18" s="20">
        <v>62</v>
      </c>
      <c r="Q18" s="40">
        <f t="shared" si="0"/>
        <v>9</v>
      </c>
      <c r="R18" s="4">
        <f t="shared" si="0"/>
        <v>252</v>
      </c>
      <c r="S18" s="35">
        <v>2</v>
      </c>
      <c r="T18" s="3">
        <v>44</v>
      </c>
      <c r="U18" s="27">
        <v>2</v>
      </c>
      <c r="V18" s="3">
        <v>63</v>
      </c>
      <c r="W18" s="27">
        <v>2</v>
      </c>
      <c r="X18" s="3">
        <v>52</v>
      </c>
      <c r="Y18" s="3">
        <v>2</v>
      </c>
      <c r="Z18" s="3">
        <v>53</v>
      </c>
      <c r="AA18" s="3">
        <v>2</v>
      </c>
      <c r="AB18" s="3">
        <v>62</v>
      </c>
      <c r="AC18" s="4">
        <f t="shared" si="1"/>
        <v>10</v>
      </c>
      <c r="AD18" s="4">
        <f t="shared" si="1"/>
        <v>274</v>
      </c>
      <c r="AE18" s="4"/>
      <c r="AF18" s="4"/>
      <c r="AG18" s="3">
        <v>2</v>
      </c>
      <c r="AH18" s="3">
        <v>58</v>
      </c>
      <c r="AI18" s="3">
        <v>2</v>
      </c>
      <c r="AJ18" s="3">
        <v>56</v>
      </c>
      <c r="AK18" s="3">
        <v>2</v>
      </c>
      <c r="AL18" s="3">
        <v>42</v>
      </c>
      <c r="AM18" s="4">
        <f t="shared" si="2"/>
        <v>6</v>
      </c>
      <c r="AN18" s="4">
        <f t="shared" si="3"/>
        <v>156</v>
      </c>
      <c r="AO18" s="4">
        <f t="shared" si="4"/>
        <v>25</v>
      </c>
      <c r="AP18" s="4">
        <f t="shared" si="4"/>
        <v>682</v>
      </c>
      <c r="AR18" s="16"/>
      <c r="AS18" s="92">
        <f t="shared" si="5"/>
        <v>27.28</v>
      </c>
      <c r="AT18" s="113">
        <f t="shared" si="6"/>
        <v>653.3199999999999</v>
      </c>
      <c r="AU18" s="61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</row>
    <row r="19" spans="1:68" s="1" customFormat="1" ht="12.75">
      <c r="A19" s="3">
        <v>7</v>
      </c>
      <c r="B19" s="3" t="s">
        <v>89</v>
      </c>
      <c r="C19" s="65"/>
      <c r="D19" s="65"/>
      <c r="E19" s="65"/>
      <c r="F19" s="65"/>
      <c r="G19" s="65"/>
      <c r="H19" s="65"/>
      <c r="I19" s="27">
        <v>1</v>
      </c>
      <c r="J19" s="3">
        <v>26</v>
      </c>
      <c r="K19" s="27">
        <v>2</v>
      </c>
      <c r="L19" s="3">
        <v>47</v>
      </c>
      <c r="M19" s="27">
        <v>1</v>
      </c>
      <c r="N19" s="3">
        <v>26</v>
      </c>
      <c r="O19" s="27">
        <v>2</v>
      </c>
      <c r="P19" s="20">
        <v>47</v>
      </c>
      <c r="Q19" s="40">
        <f t="shared" si="0"/>
        <v>6</v>
      </c>
      <c r="R19" s="4">
        <f t="shared" si="0"/>
        <v>146</v>
      </c>
      <c r="S19" s="35">
        <v>1</v>
      </c>
      <c r="T19" s="3">
        <v>24</v>
      </c>
      <c r="U19" s="27">
        <v>2</v>
      </c>
      <c r="V19" s="3">
        <v>48</v>
      </c>
      <c r="W19" s="27">
        <v>2</v>
      </c>
      <c r="X19" s="3">
        <v>44</v>
      </c>
      <c r="Y19" s="3">
        <v>1</v>
      </c>
      <c r="Z19" s="3">
        <v>30</v>
      </c>
      <c r="AA19" s="3">
        <v>2</v>
      </c>
      <c r="AB19" s="3">
        <v>39</v>
      </c>
      <c r="AC19" s="4">
        <f t="shared" si="1"/>
        <v>8</v>
      </c>
      <c r="AD19" s="4">
        <f t="shared" si="1"/>
        <v>185</v>
      </c>
      <c r="AE19" s="4"/>
      <c r="AF19" s="4"/>
      <c r="AG19" s="3"/>
      <c r="AH19" s="3"/>
      <c r="AI19" s="3">
        <v>2</v>
      </c>
      <c r="AJ19" s="3">
        <v>34</v>
      </c>
      <c r="AK19" s="3">
        <v>1</v>
      </c>
      <c r="AL19" s="3">
        <v>25</v>
      </c>
      <c r="AM19" s="4">
        <f t="shared" si="2"/>
        <v>3</v>
      </c>
      <c r="AN19" s="4">
        <f t="shared" si="3"/>
        <v>59</v>
      </c>
      <c r="AO19" s="4">
        <f t="shared" si="4"/>
        <v>17</v>
      </c>
      <c r="AP19" s="4">
        <f t="shared" si="4"/>
        <v>390</v>
      </c>
      <c r="AR19" s="16"/>
      <c r="AS19" s="92">
        <f>AP19/AO19</f>
        <v>22.941176470588236</v>
      </c>
      <c r="AT19" s="113">
        <f t="shared" si="6"/>
        <v>366.48</v>
      </c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</row>
    <row r="20" spans="1:68" s="1" customFormat="1" ht="12.75">
      <c r="A20" s="125">
        <v>8</v>
      </c>
      <c r="B20" s="126" t="s">
        <v>90</v>
      </c>
      <c r="C20" s="127"/>
      <c r="D20" s="127"/>
      <c r="E20" s="127"/>
      <c r="F20" s="127"/>
      <c r="G20" s="127"/>
      <c r="H20" s="127"/>
      <c r="I20" s="125"/>
      <c r="J20" s="125"/>
      <c r="K20" s="125"/>
      <c r="L20" s="125"/>
      <c r="M20" s="125"/>
      <c r="N20" s="125"/>
      <c r="O20" s="125"/>
      <c r="P20" s="128"/>
      <c r="Q20" s="129"/>
      <c r="R20" s="130"/>
      <c r="S20" s="131"/>
      <c r="T20" s="125"/>
      <c r="U20" s="125"/>
      <c r="V20" s="125"/>
      <c r="W20" s="125"/>
      <c r="X20" s="125"/>
      <c r="Y20" s="125"/>
      <c r="Z20" s="125"/>
      <c r="AA20" s="125"/>
      <c r="AB20" s="125"/>
      <c r="AC20" s="130"/>
      <c r="AD20" s="130"/>
      <c r="AE20" s="130"/>
      <c r="AF20" s="130"/>
      <c r="AG20" s="125"/>
      <c r="AH20" s="125"/>
      <c r="AI20" s="125"/>
      <c r="AJ20" s="125"/>
      <c r="AK20" s="125"/>
      <c r="AL20" s="125"/>
      <c r="AM20" s="130">
        <f t="shared" si="2"/>
        <v>0</v>
      </c>
      <c r="AN20" s="130">
        <f t="shared" si="3"/>
        <v>0</v>
      </c>
      <c r="AO20" s="130">
        <f t="shared" si="4"/>
        <v>0</v>
      </c>
      <c r="AP20" s="130">
        <f t="shared" si="4"/>
        <v>0</v>
      </c>
      <c r="AQ20" s="133"/>
      <c r="AR20" s="132"/>
      <c r="AS20" s="134"/>
      <c r="AT20" s="135">
        <f t="shared" si="6"/>
        <v>0</v>
      </c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s="1" customFormat="1" ht="12.75">
      <c r="A21" s="125"/>
      <c r="B21" s="126" t="s">
        <v>70</v>
      </c>
      <c r="C21" s="127"/>
      <c r="D21" s="127"/>
      <c r="E21" s="127"/>
      <c r="F21" s="127"/>
      <c r="G21" s="127"/>
      <c r="H21" s="127"/>
      <c r="I21" s="125">
        <v>1</v>
      </c>
      <c r="J21" s="125">
        <v>23</v>
      </c>
      <c r="K21" s="125">
        <v>1</v>
      </c>
      <c r="L21" s="125">
        <v>24</v>
      </c>
      <c r="M21" s="125"/>
      <c r="N21" s="125"/>
      <c r="O21" s="125">
        <v>1</v>
      </c>
      <c r="P21" s="125">
        <v>21</v>
      </c>
      <c r="Q21" s="129">
        <f t="shared" si="0"/>
        <v>3</v>
      </c>
      <c r="R21" s="130">
        <f t="shared" si="0"/>
        <v>68</v>
      </c>
      <c r="S21" s="125">
        <v>1</v>
      </c>
      <c r="T21" s="128">
        <v>16</v>
      </c>
      <c r="U21" s="131">
        <v>1</v>
      </c>
      <c r="V21" s="125">
        <v>19</v>
      </c>
      <c r="W21" s="125">
        <v>1</v>
      </c>
      <c r="X21" s="125">
        <v>17</v>
      </c>
      <c r="Y21" s="125"/>
      <c r="Z21" s="125"/>
      <c r="AA21" s="125">
        <v>1</v>
      </c>
      <c r="AB21" s="125">
        <v>20</v>
      </c>
      <c r="AC21" s="130">
        <f t="shared" si="1"/>
        <v>4</v>
      </c>
      <c r="AD21" s="130">
        <f t="shared" si="1"/>
        <v>72</v>
      </c>
      <c r="AE21" s="130"/>
      <c r="AF21" s="130"/>
      <c r="AG21" s="125"/>
      <c r="AH21" s="125"/>
      <c r="AI21" s="125"/>
      <c r="AJ21" s="125"/>
      <c r="AK21" s="125"/>
      <c r="AL21" s="125"/>
      <c r="AM21" s="130">
        <f t="shared" si="2"/>
        <v>0</v>
      </c>
      <c r="AN21" s="130">
        <f t="shared" si="3"/>
        <v>0</v>
      </c>
      <c r="AO21" s="130">
        <f t="shared" si="4"/>
        <v>7</v>
      </c>
      <c r="AP21" s="130">
        <f t="shared" si="4"/>
        <v>140</v>
      </c>
      <c r="AQ21" s="133"/>
      <c r="AR21" s="132"/>
      <c r="AS21" s="134">
        <f t="shared" si="5"/>
        <v>20</v>
      </c>
      <c r="AT21" s="135">
        <f t="shared" si="6"/>
        <v>123</v>
      </c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</row>
    <row r="22" spans="1:68" s="1" customFormat="1" ht="12.75">
      <c r="A22" s="125"/>
      <c r="B22" s="142" t="s">
        <v>71</v>
      </c>
      <c r="C22" s="127"/>
      <c r="D22" s="127"/>
      <c r="E22" s="127"/>
      <c r="F22" s="127"/>
      <c r="G22" s="127"/>
      <c r="H22" s="127"/>
      <c r="I22" s="125">
        <v>1</v>
      </c>
      <c r="J22" s="125">
        <v>22</v>
      </c>
      <c r="K22" s="125">
        <v>1</v>
      </c>
      <c r="L22" s="125">
        <v>20</v>
      </c>
      <c r="M22" s="125">
        <v>1</v>
      </c>
      <c r="N22" s="125">
        <v>30</v>
      </c>
      <c r="O22" s="125">
        <v>1</v>
      </c>
      <c r="P22" s="125">
        <v>24</v>
      </c>
      <c r="Q22" s="129">
        <f t="shared" si="0"/>
        <v>4</v>
      </c>
      <c r="R22" s="130">
        <f t="shared" si="0"/>
        <v>96</v>
      </c>
      <c r="S22" s="125">
        <v>2</v>
      </c>
      <c r="T22" s="128">
        <v>35</v>
      </c>
      <c r="U22" s="131">
        <v>1</v>
      </c>
      <c r="V22" s="125">
        <v>24</v>
      </c>
      <c r="W22" s="125">
        <v>2</v>
      </c>
      <c r="X22" s="125">
        <v>36</v>
      </c>
      <c r="Y22" s="125">
        <v>1</v>
      </c>
      <c r="Z22" s="125">
        <v>20</v>
      </c>
      <c r="AA22" s="125">
        <v>2</v>
      </c>
      <c r="AB22" s="125">
        <v>39</v>
      </c>
      <c r="AC22" s="130">
        <f t="shared" si="1"/>
        <v>8</v>
      </c>
      <c r="AD22" s="130">
        <f t="shared" si="1"/>
        <v>154</v>
      </c>
      <c r="AE22" s="130"/>
      <c r="AF22" s="130"/>
      <c r="AG22" s="125"/>
      <c r="AH22" s="125"/>
      <c r="AI22" s="125">
        <v>1</v>
      </c>
      <c r="AJ22" s="125">
        <v>15</v>
      </c>
      <c r="AK22" s="125">
        <v>1</v>
      </c>
      <c r="AL22" s="125">
        <v>18</v>
      </c>
      <c r="AM22" s="130">
        <f t="shared" si="2"/>
        <v>2</v>
      </c>
      <c r="AN22" s="130">
        <f t="shared" si="3"/>
        <v>33</v>
      </c>
      <c r="AO22" s="130">
        <f t="shared" si="4"/>
        <v>14</v>
      </c>
      <c r="AP22" s="130">
        <f t="shared" si="4"/>
        <v>283</v>
      </c>
      <c r="AQ22" s="133"/>
      <c r="AR22" s="132"/>
      <c r="AS22" s="134">
        <f t="shared" si="5"/>
        <v>20.214285714285715</v>
      </c>
      <c r="AT22" s="135">
        <f t="shared" si="6"/>
        <v>266.26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</row>
    <row r="23" spans="1:68" s="1" customFormat="1" ht="12.75">
      <c r="A23" s="3">
        <v>9</v>
      </c>
      <c r="B23" s="3" t="s">
        <v>12</v>
      </c>
      <c r="C23" s="65"/>
      <c r="D23" s="65"/>
      <c r="E23" s="65"/>
      <c r="F23" s="65"/>
      <c r="G23" s="65"/>
      <c r="H23" s="65"/>
      <c r="I23" s="27">
        <v>2</v>
      </c>
      <c r="J23" s="3">
        <v>49</v>
      </c>
      <c r="K23" s="27">
        <v>2</v>
      </c>
      <c r="L23" s="3">
        <v>53</v>
      </c>
      <c r="M23" s="27">
        <v>2</v>
      </c>
      <c r="N23" s="3">
        <v>57</v>
      </c>
      <c r="O23" s="27">
        <v>2</v>
      </c>
      <c r="P23" s="20">
        <v>54</v>
      </c>
      <c r="Q23" s="40">
        <f>I23+K23+M23+O23</f>
        <v>8</v>
      </c>
      <c r="R23" s="4">
        <f t="shared" si="0"/>
        <v>213</v>
      </c>
      <c r="S23" s="35">
        <v>2</v>
      </c>
      <c r="T23" s="3">
        <v>44</v>
      </c>
      <c r="U23" s="27">
        <v>2</v>
      </c>
      <c r="V23" s="3">
        <v>43</v>
      </c>
      <c r="W23" s="27">
        <v>2</v>
      </c>
      <c r="X23" s="3">
        <v>50</v>
      </c>
      <c r="Y23" s="3">
        <v>2</v>
      </c>
      <c r="Z23" s="3">
        <v>46</v>
      </c>
      <c r="AA23" s="3">
        <v>2</v>
      </c>
      <c r="AB23" s="3">
        <v>52</v>
      </c>
      <c r="AC23" s="4">
        <f t="shared" si="1"/>
        <v>10</v>
      </c>
      <c r="AD23" s="4">
        <f t="shared" si="1"/>
        <v>235</v>
      </c>
      <c r="AE23" s="4"/>
      <c r="AF23" s="4"/>
      <c r="AG23" s="3">
        <v>2</v>
      </c>
      <c r="AH23" s="3">
        <v>46</v>
      </c>
      <c r="AI23" s="3">
        <v>0</v>
      </c>
      <c r="AJ23" s="3">
        <v>0</v>
      </c>
      <c r="AK23" s="3">
        <v>2</v>
      </c>
      <c r="AL23" s="3">
        <v>40</v>
      </c>
      <c r="AM23" s="4">
        <f t="shared" si="2"/>
        <v>4</v>
      </c>
      <c r="AN23" s="4">
        <f t="shared" si="3"/>
        <v>86</v>
      </c>
      <c r="AO23" s="4">
        <f t="shared" si="4"/>
        <v>22</v>
      </c>
      <c r="AP23" s="4">
        <f>AN23+AF23+AD23+R23</f>
        <v>534</v>
      </c>
      <c r="AR23" s="16"/>
      <c r="AS23" s="92">
        <f>AP23/AO23</f>
        <v>24.272727272727273</v>
      </c>
      <c r="AT23" s="113">
        <f t="shared" si="6"/>
        <v>499.67</v>
      </c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</row>
    <row r="24" spans="1:68" s="1" customFormat="1" ht="12.75">
      <c r="A24" s="3"/>
      <c r="B24" s="8" t="s">
        <v>109</v>
      </c>
      <c r="C24" s="66"/>
      <c r="D24" s="66"/>
      <c r="E24" s="65"/>
      <c r="F24" s="65"/>
      <c r="G24" s="65"/>
      <c r="H24" s="65"/>
      <c r="I24" s="27"/>
      <c r="J24" s="3"/>
      <c r="K24" s="27"/>
      <c r="L24" s="3"/>
      <c r="M24" s="27"/>
      <c r="N24" s="3"/>
      <c r="O24" s="27"/>
      <c r="P24" s="20"/>
      <c r="Q24" s="40">
        <f t="shared" si="0"/>
        <v>0</v>
      </c>
      <c r="R24" s="4">
        <f t="shared" si="0"/>
        <v>0</v>
      </c>
      <c r="S24" s="35"/>
      <c r="T24" s="3"/>
      <c r="U24" s="27"/>
      <c r="V24" s="3"/>
      <c r="W24" s="27">
        <v>1</v>
      </c>
      <c r="X24" s="3">
        <v>1</v>
      </c>
      <c r="Y24" s="3"/>
      <c r="Z24" s="3"/>
      <c r="AA24" s="3"/>
      <c r="AB24" s="3"/>
      <c r="AC24" s="4">
        <f t="shared" si="1"/>
        <v>1</v>
      </c>
      <c r="AD24" s="4">
        <f t="shared" si="1"/>
        <v>1</v>
      </c>
      <c r="AE24" s="4"/>
      <c r="AF24" s="4"/>
      <c r="AG24" s="3"/>
      <c r="AH24" s="3"/>
      <c r="AI24" s="3"/>
      <c r="AJ24" s="3"/>
      <c r="AK24" s="3"/>
      <c r="AL24" s="3"/>
      <c r="AM24" s="4">
        <f t="shared" si="2"/>
        <v>0</v>
      </c>
      <c r="AN24" s="4">
        <f t="shared" si="3"/>
        <v>0</v>
      </c>
      <c r="AO24" s="4">
        <f t="shared" si="4"/>
        <v>1</v>
      </c>
      <c r="AP24" s="4">
        <f t="shared" si="4"/>
        <v>1</v>
      </c>
      <c r="AR24" s="16"/>
      <c r="AS24" s="92"/>
      <c r="AT24" s="113">
        <f t="shared" si="6"/>
        <v>1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</row>
    <row r="25" spans="1:68" s="1" customFormat="1" ht="12.75">
      <c r="A25" s="3">
        <v>10</v>
      </c>
      <c r="B25" s="3" t="s">
        <v>91</v>
      </c>
      <c r="C25" s="65"/>
      <c r="D25" s="65"/>
      <c r="E25" s="65"/>
      <c r="F25" s="65"/>
      <c r="G25" s="65"/>
      <c r="H25" s="65"/>
      <c r="I25" s="27">
        <v>1</v>
      </c>
      <c r="J25" s="3">
        <v>18</v>
      </c>
      <c r="K25" s="27">
        <v>1</v>
      </c>
      <c r="L25" s="3">
        <v>21</v>
      </c>
      <c r="M25" s="27">
        <v>1</v>
      </c>
      <c r="N25" s="3">
        <v>20</v>
      </c>
      <c r="O25" s="27">
        <v>1</v>
      </c>
      <c r="P25" s="20">
        <v>25</v>
      </c>
      <c r="Q25" s="40">
        <f t="shared" si="0"/>
        <v>4</v>
      </c>
      <c r="R25" s="4">
        <f t="shared" si="0"/>
        <v>84</v>
      </c>
      <c r="S25" s="35">
        <v>1</v>
      </c>
      <c r="T25" s="3">
        <v>21</v>
      </c>
      <c r="U25" s="27">
        <v>1</v>
      </c>
      <c r="V25" s="3">
        <v>26</v>
      </c>
      <c r="W25" s="27">
        <v>1</v>
      </c>
      <c r="X25" s="3">
        <v>20</v>
      </c>
      <c r="Y25" s="3">
        <v>1</v>
      </c>
      <c r="Z25" s="3">
        <v>21</v>
      </c>
      <c r="AA25" s="3">
        <v>1</v>
      </c>
      <c r="AB25" s="3">
        <v>25</v>
      </c>
      <c r="AC25" s="4">
        <f t="shared" si="1"/>
        <v>5</v>
      </c>
      <c r="AD25" s="4">
        <f t="shared" si="1"/>
        <v>113</v>
      </c>
      <c r="AE25" s="4"/>
      <c r="AF25" s="4"/>
      <c r="AG25" s="3"/>
      <c r="AH25" s="3"/>
      <c r="AI25" s="3">
        <v>1</v>
      </c>
      <c r="AJ25" s="3">
        <v>20</v>
      </c>
      <c r="AK25" s="3"/>
      <c r="AL25" s="3"/>
      <c r="AM25" s="4">
        <f t="shared" si="2"/>
        <v>1</v>
      </c>
      <c r="AN25" s="4">
        <f t="shared" si="3"/>
        <v>20</v>
      </c>
      <c r="AO25" s="4">
        <f t="shared" si="4"/>
        <v>10</v>
      </c>
      <c r="AP25" s="4">
        <f t="shared" si="4"/>
        <v>217</v>
      </c>
      <c r="AR25" s="16"/>
      <c r="AS25" s="92">
        <f t="shared" si="5"/>
        <v>21.7</v>
      </c>
      <c r="AT25" s="113">
        <f t="shared" si="6"/>
        <v>200.4</v>
      </c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</row>
    <row r="26" spans="1:68" s="1" customFormat="1" ht="12.75">
      <c r="A26" s="3">
        <v>11</v>
      </c>
      <c r="B26" s="3" t="s">
        <v>13</v>
      </c>
      <c r="C26" s="65"/>
      <c r="D26" s="65"/>
      <c r="E26" s="65"/>
      <c r="F26" s="65"/>
      <c r="G26" s="65"/>
      <c r="H26" s="65"/>
      <c r="I26" s="28"/>
      <c r="K26" s="28"/>
      <c r="L26" s="3"/>
      <c r="M26" s="28"/>
      <c r="O26" s="28"/>
      <c r="P26" s="16"/>
      <c r="Q26" s="40">
        <f t="shared" si="0"/>
        <v>0</v>
      </c>
      <c r="R26" s="4">
        <f t="shared" si="0"/>
        <v>0</v>
      </c>
      <c r="S26" s="35">
        <v>2</v>
      </c>
      <c r="T26" s="3">
        <v>50</v>
      </c>
      <c r="U26" s="27">
        <v>3</v>
      </c>
      <c r="V26" s="3">
        <v>75</v>
      </c>
      <c r="W26" s="27">
        <v>3</v>
      </c>
      <c r="X26" s="3">
        <v>72</v>
      </c>
      <c r="Y26" s="3">
        <v>3</v>
      </c>
      <c r="Z26" s="3">
        <v>77</v>
      </c>
      <c r="AA26" s="3">
        <v>3</v>
      </c>
      <c r="AB26" s="3">
        <v>76</v>
      </c>
      <c r="AC26" s="4">
        <f t="shared" si="1"/>
        <v>14</v>
      </c>
      <c r="AD26" s="4">
        <f t="shared" si="1"/>
        <v>350</v>
      </c>
      <c r="AE26" s="4"/>
      <c r="AF26" s="4"/>
      <c r="AG26" s="3"/>
      <c r="AH26" s="3"/>
      <c r="AI26" s="3">
        <v>0</v>
      </c>
      <c r="AJ26" s="3">
        <v>0</v>
      </c>
      <c r="AK26" s="3">
        <v>2</v>
      </c>
      <c r="AL26" s="3">
        <v>36</v>
      </c>
      <c r="AM26" s="4">
        <f t="shared" si="2"/>
        <v>2</v>
      </c>
      <c r="AN26" s="4">
        <f t="shared" si="3"/>
        <v>36</v>
      </c>
      <c r="AO26" s="4">
        <f t="shared" si="4"/>
        <v>16</v>
      </c>
      <c r="AP26" s="4">
        <f t="shared" si="4"/>
        <v>386</v>
      </c>
      <c r="AR26" s="16"/>
      <c r="AS26" s="92">
        <f t="shared" si="5"/>
        <v>24.125</v>
      </c>
      <c r="AT26" s="113">
        <f t="shared" si="6"/>
        <v>393.92</v>
      </c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</row>
    <row r="27" spans="1:68" s="1" customFormat="1" ht="12.75">
      <c r="A27" s="125">
        <v>12</v>
      </c>
      <c r="B27" s="125" t="s">
        <v>92</v>
      </c>
      <c r="C27" s="136"/>
      <c r="D27" s="136"/>
      <c r="E27" s="136"/>
      <c r="F27" s="136"/>
      <c r="G27" s="136"/>
      <c r="H27" s="136"/>
      <c r="I27" s="125"/>
      <c r="J27" s="125"/>
      <c r="K27" s="125"/>
      <c r="L27" s="125"/>
      <c r="M27" s="125"/>
      <c r="N27" s="125"/>
      <c r="O27" s="125"/>
      <c r="P27" s="128"/>
      <c r="Q27" s="129">
        <f t="shared" si="0"/>
        <v>0</v>
      </c>
      <c r="R27" s="130">
        <f t="shared" si="0"/>
        <v>0</v>
      </c>
      <c r="S27" s="131"/>
      <c r="T27" s="125"/>
      <c r="U27" s="125"/>
      <c r="V27" s="125"/>
      <c r="W27" s="125"/>
      <c r="X27" s="125"/>
      <c r="Y27" s="125"/>
      <c r="Z27" s="125"/>
      <c r="AA27" s="125"/>
      <c r="AB27" s="125"/>
      <c r="AC27" s="130">
        <f t="shared" si="1"/>
        <v>0</v>
      </c>
      <c r="AD27" s="130">
        <f t="shared" si="1"/>
        <v>0</v>
      </c>
      <c r="AE27" s="130"/>
      <c r="AF27" s="130"/>
      <c r="AG27" s="125"/>
      <c r="AH27" s="125"/>
      <c r="AI27" s="125"/>
      <c r="AJ27" s="125"/>
      <c r="AK27" s="125"/>
      <c r="AL27" s="125"/>
      <c r="AM27" s="130">
        <f t="shared" si="2"/>
        <v>0</v>
      </c>
      <c r="AN27" s="130">
        <f t="shared" si="3"/>
        <v>0</v>
      </c>
      <c r="AO27" s="130">
        <f t="shared" si="4"/>
        <v>0</v>
      </c>
      <c r="AP27" s="130">
        <f t="shared" si="4"/>
        <v>0</v>
      </c>
      <c r="AQ27" s="133"/>
      <c r="AR27" s="132"/>
      <c r="AS27" s="134"/>
      <c r="AT27" s="135">
        <f t="shared" si="6"/>
        <v>0</v>
      </c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</row>
    <row r="28" spans="1:68" s="1" customFormat="1" ht="12.75">
      <c r="A28" s="125"/>
      <c r="B28" s="126" t="s">
        <v>70</v>
      </c>
      <c r="C28" s="137"/>
      <c r="D28" s="137"/>
      <c r="E28" s="137"/>
      <c r="F28" s="137"/>
      <c r="G28" s="137"/>
      <c r="H28" s="137"/>
      <c r="I28" s="138">
        <v>3</v>
      </c>
      <c r="J28" s="138">
        <f>25+26+24</f>
        <v>75</v>
      </c>
      <c r="K28" s="138">
        <v>2</v>
      </c>
      <c r="L28" s="138">
        <v>59</v>
      </c>
      <c r="M28" s="138">
        <v>2</v>
      </c>
      <c r="N28" s="138">
        <v>62</v>
      </c>
      <c r="O28" s="138">
        <v>2</v>
      </c>
      <c r="P28" s="139">
        <v>54</v>
      </c>
      <c r="Q28" s="129">
        <f t="shared" si="0"/>
        <v>9</v>
      </c>
      <c r="R28" s="130">
        <f t="shared" si="0"/>
        <v>250</v>
      </c>
      <c r="S28" s="140">
        <v>2</v>
      </c>
      <c r="T28" s="138">
        <v>61</v>
      </c>
      <c r="U28" s="138">
        <v>2</v>
      </c>
      <c r="V28" s="138">
        <f>29+22</f>
        <v>51</v>
      </c>
      <c r="W28" s="138">
        <v>2</v>
      </c>
      <c r="X28" s="138">
        <f>24+26</f>
        <v>50</v>
      </c>
      <c r="Y28" s="138">
        <v>2</v>
      </c>
      <c r="Z28" s="138">
        <v>44</v>
      </c>
      <c r="AA28" s="138">
        <v>2</v>
      </c>
      <c r="AB28" s="138">
        <f>29+28</f>
        <v>57</v>
      </c>
      <c r="AC28" s="130">
        <f t="shared" si="1"/>
        <v>10</v>
      </c>
      <c r="AD28" s="130">
        <f t="shared" si="1"/>
        <v>263</v>
      </c>
      <c r="AE28" s="141"/>
      <c r="AF28" s="141"/>
      <c r="AG28" s="138"/>
      <c r="AH28" s="138"/>
      <c r="AI28" s="138">
        <v>1</v>
      </c>
      <c r="AJ28" s="138">
        <v>19</v>
      </c>
      <c r="AK28" s="138">
        <v>1</v>
      </c>
      <c r="AL28" s="138">
        <v>28</v>
      </c>
      <c r="AM28" s="130">
        <f t="shared" si="2"/>
        <v>2</v>
      </c>
      <c r="AN28" s="130">
        <f t="shared" si="3"/>
        <v>47</v>
      </c>
      <c r="AO28" s="130">
        <f t="shared" si="4"/>
        <v>21</v>
      </c>
      <c r="AP28" s="130">
        <f t="shared" si="4"/>
        <v>560</v>
      </c>
      <c r="AQ28" s="133"/>
      <c r="AR28" s="132"/>
      <c r="AS28" s="134">
        <f t="shared" si="5"/>
        <v>26.666666666666668</v>
      </c>
      <c r="AT28" s="135">
        <f t="shared" si="6"/>
        <v>507.84</v>
      </c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</row>
    <row r="29" spans="1:68" s="1" customFormat="1" ht="13.5" thickBot="1">
      <c r="A29" s="125"/>
      <c r="B29" s="142" t="s">
        <v>71</v>
      </c>
      <c r="C29" s="137"/>
      <c r="D29" s="137"/>
      <c r="E29" s="137"/>
      <c r="F29" s="137"/>
      <c r="G29" s="137"/>
      <c r="H29" s="137"/>
      <c r="I29" s="125">
        <v>0</v>
      </c>
      <c r="J29" s="125"/>
      <c r="K29" s="125"/>
      <c r="L29" s="125"/>
      <c r="M29" s="125"/>
      <c r="N29" s="125"/>
      <c r="O29" s="125"/>
      <c r="P29" s="128"/>
      <c r="Q29" s="129">
        <f t="shared" si="0"/>
        <v>0</v>
      </c>
      <c r="R29" s="130">
        <f t="shared" si="0"/>
        <v>0</v>
      </c>
      <c r="S29" s="140"/>
      <c r="T29" s="125"/>
      <c r="U29" s="125">
        <v>1</v>
      </c>
      <c r="V29" s="125">
        <v>27</v>
      </c>
      <c r="W29" s="125">
        <v>1</v>
      </c>
      <c r="X29" s="125">
        <v>13</v>
      </c>
      <c r="Y29" s="125"/>
      <c r="Z29" s="125"/>
      <c r="AA29" s="125">
        <v>1</v>
      </c>
      <c r="AB29" s="125">
        <v>25</v>
      </c>
      <c r="AC29" s="130">
        <f t="shared" si="1"/>
        <v>3</v>
      </c>
      <c r="AD29" s="130">
        <f t="shared" si="1"/>
        <v>65</v>
      </c>
      <c r="AE29" s="130"/>
      <c r="AF29" s="130"/>
      <c r="AG29" s="125"/>
      <c r="AH29" s="125"/>
      <c r="AI29" s="125"/>
      <c r="AJ29" s="125"/>
      <c r="AK29" s="125">
        <v>1</v>
      </c>
      <c r="AL29" s="125">
        <v>19</v>
      </c>
      <c r="AM29" s="130">
        <f t="shared" si="2"/>
        <v>1</v>
      </c>
      <c r="AN29" s="130">
        <f t="shared" si="3"/>
        <v>19</v>
      </c>
      <c r="AO29" s="130">
        <f t="shared" si="4"/>
        <v>4</v>
      </c>
      <c r="AP29" s="130">
        <f t="shared" si="4"/>
        <v>84</v>
      </c>
      <c r="AQ29" s="133"/>
      <c r="AR29" s="132"/>
      <c r="AS29" s="143">
        <f t="shared" si="5"/>
        <v>21</v>
      </c>
      <c r="AT29" s="144">
        <f t="shared" si="6"/>
        <v>88.18</v>
      </c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s="43" customFormat="1" ht="13.5" customHeight="1" thickBot="1">
      <c r="A30" s="46"/>
      <c r="B30" s="45" t="s">
        <v>60</v>
      </c>
      <c r="C30" s="68"/>
      <c r="D30" s="68"/>
      <c r="E30" s="68"/>
      <c r="F30" s="68"/>
      <c r="G30" s="68"/>
      <c r="H30" s="68"/>
      <c r="I30" s="45">
        <f>SUM(I13:I29)</f>
        <v>18</v>
      </c>
      <c r="J30" s="45">
        <f aca="true" t="shared" si="7" ref="J30:AM30">SUM(J13:J29)</f>
        <v>482</v>
      </c>
      <c r="K30" s="45">
        <f t="shared" si="7"/>
        <v>21</v>
      </c>
      <c r="L30" s="45">
        <f t="shared" si="7"/>
        <v>524</v>
      </c>
      <c r="M30" s="45">
        <f t="shared" si="7"/>
        <v>18</v>
      </c>
      <c r="N30" s="45">
        <f t="shared" si="7"/>
        <v>476</v>
      </c>
      <c r="O30" s="45">
        <f t="shared" si="7"/>
        <v>19</v>
      </c>
      <c r="P30" s="45">
        <f t="shared" si="7"/>
        <v>496</v>
      </c>
      <c r="Q30" s="45">
        <f t="shared" si="7"/>
        <v>76</v>
      </c>
      <c r="R30" s="45">
        <f t="shared" si="7"/>
        <v>1978</v>
      </c>
      <c r="S30" s="45">
        <f t="shared" si="7"/>
        <v>21</v>
      </c>
      <c r="T30" s="45">
        <f t="shared" si="7"/>
        <v>491</v>
      </c>
      <c r="U30" s="45">
        <f t="shared" si="7"/>
        <v>24</v>
      </c>
      <c r="V30" s="45">
        <f t="shared" si="7"/>
        <v>584</v>
      </c>
      <c r="W30" s="45">
        <f t="shared" si="7"/>
        <v>25</v>
      </c>
      <c r="X30" s="45">
        <f t="shared" si="7"/>
        <v>532</v>
      </c>
      <c r="Y30" s="45">
        <f t="shared" si="7"/>
        <v>21</v>
      </c>
      <c r="Z30" s="45">
        <f t="shared" si="7"/>
        <v>508</v>
      </c>
      <c r="AA30" s="45">
        <f t="shared" si="7"/>
        <v>24</v>
      </c>
      <c r="AB30" s="45">
        <f t="shared" si="7"/>
        <v>590</v>
      </c>
      <c r="AC30" s="45">
        <f t="shared" si="7"/>
        <v>115</v>
      </c>
      <c r="AD30" s="45">
        <f t="shared" si="7"/>
        <v>2705</v>
      </c>
      <c r="AE30" s="45">
        <f t="shared" si="7"/>
        <v>0</v>
      </c>
      <c r="AF30" s="45">
        <f t="shared" si="7"/>
        <v>0</v>
      </c>
      <c r="AG30" s="45">
        <f t="shared" si="7"/>
        <v>11</v>
      </c>
      <c r="AH30" s="45">
        <f t="shared" si="7"/>
        <v>284</v>
      </c>
      <c r="AI30" s="45">
        <f t="shared" si="7"/>
        <v>15</v>
      </c>
      <c r="AJ30" s="45">
        <f t="shared" si="7"/>
        <v>303</v>
      </c>
      <c r="AK30" s="45">
        <f t="shared" si="7"/>
        <v>19</v>
      </c>
      <c r="AL30" s="45">
        <f t="shared" si="7"/>
        <v>399</v>
      </c>
      <c r="AM30" s="45">
        <f t="shared" si="7"/>
        <v>45</v>
      </c>
      <c r="AN30" s="45">
        <f>SUM(AN13:AN29)</f>
        <v>986</v>
      </c>
      <c r="AO30" s="45">
        <f>SUM(AO13:AO29)</f>
        <v>236</v>
      </c>
      <c r="AP30" s="45">
        <f>SUM(AP13:AP29)</f>
        <v>5669</v>
      </c>
      <c r="AQ30" s="45"/>
      <c r="AR30" s="45"/>
      <c r="AS30" s="110"/>
      <c r="AT30" s="115">
        <f>(R30*0.75)+(AD30*1)+(AN30*1.22)</f>
        <v>5391.42</v>
      </c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s="1" customFormat="1" ht="12.75">
      <c r="A31" s="13"/>
      <c r="B31" s="13"/>
      <c r="C31" s="149"/>
      <c r="D31" s="149"/>
      <c r="E31" s="149"/>
      <c r="F31" s="149"/>
      <c r="G31" s="149"/>
      <c r="H31" s="149"/>
      <c r="I31" s="30"/>
      <c r="J31" s="13"/>
      <c r="K31" s="30"/>
      <c r="L31" s="13"/>
      <c r="M31" s="30"/>
      <c r="N31" s="13"/>
      <c r="O31" s="30"/>
      <c r="P31" s="13"/>
      <c r="Q31" s="14" t="s">
        <v>66</v>
      </c>
      <c r="R31" s="14"/>
      <c r="S31" s="30"/>
      <c r="T31" s="13"/>
      <c r="U31" s="30"/>
      <c r="V31" s="13"/>
      <c r="W31" s="30"/>
      <c r="X31" s="13"/>
      <c r="Y31" s="13"/>
      <c r="Z31" s="13"/>
      <c r="AA31" s="13"/>
      <c r="AB31" s="13"/>
      <c r="AC31" s="14"/>
      <c r="AD31" s="14"/>
      <c r="AE31" s="14"/>
      <c r="AF31" s="14"/>
      <c r="AG31" s="13"/>
      <c r="AH31" s="13"/>
      <c r="AI31" s="13"/>
      <c r="AJ31" s="13"/>
      <c r="AK31" s="13"/>
      <c r="AL31" s="13"/>
      <c r="AM31" s="14"/>
      <c r="AN31" s="14"/>
      <c r="AO31" s="14"/>
      <c r="AP31" s="14"/>
      <c r="AQ31" s="55"/>
      <c r="AR31" s="85"/>
      <c r="AS31" s="95"/>
      <c r="AT31" s="116">
        <f t="shared" si="6"/>
        <v>0</v>
      </c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68" s="1" customFormat="1" ht="12.75">
      <c r="A32" s="3">
        <v>1</v>
      </c>
      <c r="B32" s="3" t="s">
        <v>99</v>
      </c>
      <c r="C32" s="65"/>
      <c r="D32" s="65"/>
      <c r="E32" s="65"/>
      <c r="F32" s="65"/>
      <c r="G32" s="65"/>
      <c r="H32" s="65"/>
      <c r="I32" s="27">
        <v>1</v>
      </c>
      <c r="J32" s="3">
        <v>27</v>
      </c>
      <c r="K32" s="27">
        <v>1</v>
      </c>
      <c r="L32" s="3">
        <v>27</v>
      </c>
      <c r="M32" s="27">
        <v>1</v>
      </c>
      <c r="N32" s="3">
        <v>33</v>
      </c>
      <c r="O32" s="27">
        <v>1</v>
      </c>
      <c r="P32" s="20">
        <v>29</v>
      </c>
      <c r="Q32" s="40">
        <f>I32+K32+M32+O32</f>
        <v>4</v>
      </c>
      <c r="R32" s="4">
        <f>J32+L32+N32+P32</f>
        <v>116</v>
      </c>
      <c r="S32" s="35">
        <v>1</v>
      </c>
      <c r="T32" s="3">
        <v>17</v>
      </c>
      <c r="U32" s="27">
        <v>1</v>
      </c>
      <c r="V32" s="3">
        <v>27</v>
      </c>
      <c r="W32" s="27">
        <v>1</v>
      </c>
      <c r="X32" s="3">
        <v>31</v>
      </c>
      <c r="Y32" s="3">
        <v>1</v>
      </c>
      <c r="Z32" s="3">
        <v>27</v>
      </c>
      <c r="AA32" s="3">
        <v>2</v>
      </c>
      <c r="AB32" s="3">
        <v>37</v>
      </c>
      <c r="AC32" s="4">
        <f>S32+U32+W32+Y32+AA32</f>
        <v>6</v>
      </c>
      <c r="AD32" s="4">
        <f>T32+V32+X32+Z32+AB32</f>
        <v>139</v>
      </c>
      <c r="AE32" s="4"/>
      <c r="AF32" s="4"/>
      <c r="AG32" s="3"/>
      <c r="AH32" s="3"/>
      <c r="AI32" s="3"/>
      <c r="AJ32" s="3"/>
      <c r="AK32" s="3"/>
      <c r="AL32" s="3"/>
      <c r="AM32" s="4"/>
      <c r="AN32" s="4"/>
      <c r="AO32" s="4">
        <f>AM32+AE32+AC32+Q32</f>
        <v>10</v>
      </c>
      <c r="AP32" s="4">
        <f>AN32+AF32+AD32+R32</f>
        <v>255</v>
      </c>
      <c r="AR32" s="16"/>
      <c r="AS32" s="92">
        <f>AP32/AO32</f>
        <v>25.5</v>
      </c>
      <c r="AT32" s="113">
        <f t="shared" si="6"/>
        <v>226</v>
      </c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s="1" customFormat="1" ht="12.75">
      <c r="A33" s="3">
        <v>2</v>
      </c>
      <c r="B33" s="3" t="s">
        <v>14</v>
      </c>
      <c r="C33" s="65"/>
      <c r="D33" s="65"/>
      <c r="E33" s="65"/>
      <c r="F33" s="65"/>
      <c r="G33" s="65"/>
      <c r="H33" s="65"/>
      <c r="I33" s="27">
        <v>1</v>
      </c>
      <c r="J33" s="3">
        <v>27</v>
      </c>
      <c r="K33" s="27">
        <v>1</v>
      </c>
      <c r="L33" s="3">
        <v>25</v>
      </c>
      <c r="M33" s="27">
        <v>1</v>
      </c>
      <c r="N33" s="3">
        <v>27</v>
      </c>
      <c r="O33" s="27">
        <v>1</v>
      </c>
      <c r="P33" s="3">
        <v>26</v>
      </c>
      <c r="Q33" s="4">
        <f>I33+K33+M33+O33</f>
        <v>4</v>
      </c>
      <c r="R33" s="4">
        <f>J33+L33+N33+P33</f>
        <v>105</v>
      </c>
      <c r="S33" s="27">
        <v>1</v>
      </c>
      <c r="T33" s="3">
        <v>20</v>
      </c>
      <c r="U33" s="27">
        <v>1</v>
      </c>
      <c r="V33" s="3">
        <v>13</v>
      </c>
      <c r="W33" s="27">
        <v>1</v>
      </c>
      <c r="X33" s="3">
        <v>21</v>
      </c>
      <c r="Y33" s="3">
        <v>1</v>
      </c>
      <c r="Z33" s="3">
        <v>20</v>
      </c>
      <c r="AA33" s="3">
        <v>1</v>
      </c>
      <c r="AB33" s="3">
        <v>18</v>
      </c>
      <c r="AC33" s="4">
        <f>S33+U33+W33+Y33+AA33</f>
        <v>5</v>
      </c>
      <c r="AD33" s="4">
        <f>T33+V33+X33+Z33+AB33</f>
        <v>92</v>
      </c>
      <c r="AE33" s="4"/>
      <c r="AF33" s="4"/>
      <c r="AG33" s="3"/>
      <c r="AH33" s="3"/>
      <c r="AI33" s="3"/>
      <c r="AJ33" s="3"/>
      <c r="AK33" s="3"/>
      <c r="AL33" s="3"/>
      <c r="AM33" s="4"/>
      <c r="AN33" s="4"/>
      <c r="AO33" s="4">
        <f>AC33+Q33</f>
        <v>9</v>
      </c>
      <c r="AP33" s="4">
        <f>AD33+R33</f>
        <v>197</v>
      </c>
      <c r="AR33" s="16"/>
      <c r="AS33" s="92">
        <f t="shared" si="5"/>
        <v>21.88888888888889</v>
      </c>
      <c r="AT33" s="113">
        <f t="shared" si="6"/>
        <v>170.75</v>
      </c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s="1" customFormat="1" ht="12.75">
      <c r="A34" s="3">
        <v>3</v>
      </c>
      <c r="B34" s="3" t="s">
        <v>47</v>
      </c>
      <c r="C34" s="65"/>
      <c r="D34" s="65"/>
      <c r="E34" s="65"/>
      <c r="F34" s="65"/>
      <c r="G34" s="65"/>
      <c r="H34" s="65"/>
      <c r="I34" s="27">
        <v>1</v>
      </c>
      <c r="J34" s="3">
        <v>23</v>
      </c>
      <c r="K34" s="27">
        <v>1</v>
      </c>
      <c r="L34" s="3">
        <v>29</v>
      </c>
      <c r="M34" s="27">
        <v>1</v>
      </c>
      <c r="N34" s="3">
        <v>29</v>
      </c>
      <c r="O34" s="27">
        <v>1</v>
      </c>
      <c r="P34" s="3">
        <v>21</v>
      </c>
      <c r="Q34" s="4">
        <f aca="true" t="shared" si="8" ref="Q34:R49">I34+K34+M34+O34</f>
        <v>4</v>
      </c>
      <c r="R34" s="4">
        <f t="shared" si="8"/>
        <v>102</v>
      </c>
      <c r="S34" s="27">
        <v>1</v>
      </c>
      <c r="T34" s="3">
        <v>26</v>
      </c>
      <c r="U34" s="27">
        <v>2</v>
      </c>
      <c r="V34" s="3">
        <v>40</v>
      </c>
      <c r="W34" s="27">
        <v>1</v>
      </c>
      <c r="X34" s="3">
        <v>23</v>
      </c>
      <c r="Y34" s="3">
        <v>1</v>
      </c>
      <c r="Z34" s="3">
        <v>19</v>
      </c>
      <c r="AA34" s="3">
        <v>1</v>
      </c>
      <c r="AB34" s="3">
        <v>29</v>
      </c>
      <c r="AC34" s="4">
        <f aca="true" t="shared" si="9" ref="AC34:AD65">S34+U34+W34+Y34+AA34</f>
        <v>6</v>
      </c>
      <c r="AD34" s="4">
        <f t="shared" si="9"/>
        <v>137</v>
      </c>
      <c r="AE34" s="14"/>
      <c r="AF34" s="14"/>
      <c r="AG34" s="3"/>
      <c r="AH34" s="3"/>
      <c r="AI34" s="3"/>
      <c r="AJ34" s="3"/>
      <c r="AK34" s="3"/>
      <c r="AL34" s="3"/>
      <c r="AM34" s="4"/>
      <c r="AN34" s="4"/>
      <c r="AO34" s="4">
        <f aca="true" t="shared" si="10" ref="AO34:AP65">AC34+Q34</f>
        <v>10</v>
      </c>
      <c r="AP34" s="4">
        <f t="shared" si="10"/>
        <v>239</v>
      </c>
      <c r="AR34" s="16"/>
      <c r="AS34" s="92">
        <f t="shared" si="5"/>
        <v>23.9</v>
      </c>
      <c r="AT34" s="113">
        <f t="shared" si="6"/>
        <v>213.5</v>
      </c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s="1" customFormat="1" ht="12.75">
      <c r="A35" s="3">
        <v>4</v>
      </c>
      <c r="B35" s="3" t="s">
        <v>15</v>
      </c>
      <c r="C35" s="65"/>
      <c r="D35" s="65"/>
      <c r="E35" s="65"/>
      <c r="F35" s="65"/>
      <c r="G35" s="65"/>
      <c r="H35" s="65"/>
      <c r="I35" s="27">
        <v>1</v>
      </c>
      <c r="J35" s="3">
        <v>21</v>
      </c>
      <c r="K35" s="27">
        <v>1</v>
      </c>
      <c r="L35" s="3">
        <v>18</v>
      </c>
      <c r="M35" s="27">
        <v>1</v>
      </c>
      <c r="N35" s="3">
        <v>16</v>
      </c>
      <c r="O35" s="27">
        <v>1</v>
      </c>
      <c r="P35" s="3">
        <v>20</v>
      </c>
      <c r="Q35" s="4">
        <f t="shared" si="8"/>
        <v>4</v>
      </c>
      <c r="R35" s="4">
        <f t="shared" si="8"/>
        <v>75</v>
      </c>
      <c r="S35" s="27">
        <v>1</v>
      </c>
      <c r="T35" s="3">
        <v>20</v>
      </c>
      <c r="U35" s="27">
        <v>1</v>
      </c>
      <c r="V35" s="3">
        <v>22</v>
      </c>
      <c r="W35" s="27">
        <v>1</v>
      </c>
      <c r="X35" s="3">
        <v>17</v>
      </c>
      <c r="Y35" s="3">
        <v>1</v>
      </c>
      <c r="Z35" s="3">
        <v>33</v>
      </c>
      <c r="AA35" s="3">
        <v>1</v>
      </c>
      <c r="AB35" s="3">
        <v>22</v>
      </c>
      <c r="AC35" s="4">
        <f t="shared" si="9"/>
        <v>5</v>
      </c>
      <c r="AD35" s="4">
        <f t="shared" si="9"/>
        <v>114</v>
      </c>
      <c r="AE35" s="14"/>
      <c r="AF35" s="14"/>
      <c r="AG35" s="3"/>
      <c r="AH35" s="3"/>
      <c r="AI35" s="3"/>
      <c r="AJ35" s="3"/>
      <c r="AK35" s="3"/>
      <c r="AL35" s="3"/>
      <c r="AM35" s="4"/>
      <c r="AN35" s="4"/>
      <c r="AO35" s="4">
        <f t="shared" si="10"/>
        <v>9</v>
      </c>
      <c r="AP35" s="4">
        <f t="shared" si="10"/>
        <v>189</v>
      </c>
      <c r="AR35" s="16"/>
      <c r="AS35" s="92">
        <f t="shared" si="5"/>
        <v>21</v>
      </c>
      <c r="AT35" s="113">
        <f t="shared" si="6"/>
        <v>170.25</v>
      </c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  <row r="36" spans="1:68" s="1" customFormat="1" ht="12.75">
      <c r="A36" s="3">
        <v>5</v>
      </c>
      <c r="B36" s="3" t="s">
        <v>63</v>
      </c>
      <c r="C36" s="65"/>
      <c r="D36" s="65"/>
      <c r="E36" s="65"/>
      <c r="F36" s="65"/>
      <c r="G36" s="65"/>
      <c r="H36" s="65"/>
      <c r="I36" s="27">
        <v>1</v>
      </c>
      <c r="J36" s="3">
        <v>26</v>
      </c>
      <c r="K36" s="27">
        <v>1</v>
      </c>
      <c r="L36" s="3">
        <v>30</v>
      </c>
      <c r="M36" s="27">
        <v>1</v>
      </c>
      <c r="N36" s="3">
        <v>26</v>
      </c>
      <c r="O36" s="27">
        <v>2</v>
      </c>
      <c r="P36" s="3">
        <v>35</v>
      </c>
      <c r="Q36" s="4">
        <f t="shared" si="8"/>
        <v>5</v>
      </c>
      <c r="R36" s="4">
        <f t="shared" si="8"/>
        <v>117</v>
      </c>
      <c r="S36" s="27">
        <v>1</v>
      </c>
      <c r="T36" s="3">
        <v>26</v>
      </c>
      <c r="U36" s="27">
        <v>1</v>
      </c>
      <c r="V36" s="3">
        <v>24</v>
      </c>
      <c r="W36" s="27">
        <v>1</v>
      </c>
      <c r="X36" s="3">
        <v>21</v>
      </c>
      <c r="Y36" s="3">
        <v>1</v>
      </c>
      <c r="Z36" s="3">
        <v>32</v>
      </c>
      <c r="AA36" s="3">
        <v>2</v>
      </c>
      <c r="AB36" s="3">
        <v>38</v>
      </c>
      <c r="AC36" s="4">
        <f t="shared" si="9"/>
        <v>6</v>
      </c>
      <c r="AD36" s="4">
        <f t="shared" si="9"/>
        <v>141</v>
      </c>
      <c r="AE36" s="14"/>
      <c r="AF36" s="14"/>
      <c r="AG36" s="3"/>
      <c r="AH36" s="3"/>
      <c r="AI36" s="3"/>
      <c r="AJ36" s="3"/>
      <c r="AK36" s="3"/>
      <c r="AL36" s="3"/>
      <c r="AM36" s="4"/>
      <c r="AN36" s="4"/>
      <c r="AO36" s="4">
        <f t="shared" si="10"/>
        <v>11</v>
      </c>
      <c r="AP36" s="4">
        <f t="shared" si="10"/>
        <v>258</v>
      </c>
      <c r="AR36" s="16"/>
      <c r="AS36" s="92">
        <f t="shared" si="5"/>
        <v>23.454545454545453</v>
      </c>
      <c r="AT36" s="113">
        <f t="shared" si="6"/>
        <v>228.75</v>
      </c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</row>
    <row r="37" spans="1:68" s="1" customFormat="1" ht="12.75">
      <c r="A37" s="3">
        <v>6</v>
      </c>
      <c r="B37" s="3" t="s">
        <v>96</v>
      </c>
      <c r="C37" s="65"/>
      <c r="D37" s="65"/>
      <c r="E37" s="65"/>
      <c r="F37" s="65"/>
      <c r="G37" s="65"/>
      <c r="H37" s="65"/>
      <c r="I37" s="27">
        <v>2</v>
      </c>
      <c r="J37" s="3">
        <v>38</v>
      </c>
      <c r="K37" s="27">
        <v>1</v>
      </c>
      <c r="L37" s="3">
        <v>20</v>
      </c>
      <c r="M37" s="27">
        <v>1</v>
      </c>
      <c r="N37" s="3">
        <v>31</v>
      </c>
      <c r="O37" s="27">
        <v>1</v>
      </c>
      <c r="P37" s="3">
        <v>32</v>
      </c>
      <c r="Q37" s="4">
        <f t="shared" si="8"/>
        <v>5</v>
      </c>
      <c r="R37" s="4">
        <f t="shared" si="8"/>
        <v>121</v>
      </c>
      <c r="S37" s="27">
        <v>2</v>
      </c>
      <c r="T37" s="3">
        <v>53</v>
      </c>
      <c r="U37" s="27">
        <v>2</v>
      </c>
      <c r="V37" s="3">
        <v>40</v>
      </c>
      <c r="W37" s="27">
        <v>1</v>
      </c>
      <c r="X37" s="3">
        <v>32</v>
      </c>
      <c r="Y37" s="3">
        <v>2</v>
      </c>
      <c r="Z37" s="3">
        <v>38</v>
      </c>
      <c r="AA37" s="3">
        <v>2</v>
      </c>
      <c r="AB37" s="3">
        <v>48</v>
      </c>
      <c r="AC37" s="4">
        <f t="shared" si="9"/>
        <v>9</v>
      </c>
      <c r="AD37" s="4">
        <f t="shared" si="9"/>
        <v>211</v>
      </c>
      <c r="AE37" s="14"/>
      <c r="AF37" s="14"/>
      <c r="AG37" s="3"/>
      <c r="AH37" s="3"/>
      <c r="AI37" s="3"/>
      <c r="AJ37" s="3"/>
      <c r="AK37" s="3"/>
      <c r="AL37" s="3"/>
      <c r="AM37" s="4"/>
      <c r="AN37" s="4"/>
      <c r="AO37" s="4">
        <f t="shared" si="10"/>
        <v>14</v>
      </c>
      <c r="AP37" s="4">
        <f t="shared" si="10"/>
        <v>332</v>
      </c>
      <c r="AR37" s="16"/>
      <c r="AS37" s="92">
        <f t="shared" si="5"/>
        <v>23.714285714285715</v>
      </c>
      <c r="AT37" s="113">
        <f t="shared" si="6"/>
        <v>301.75</v>
      </c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</row>
    <row r="38" spans="1:68" s="1" customFormat="1" ht="12.75">
      <c r="A38" s="3">
        <v>7</v>
      </c>
      <c r="B38" s="3" t="s">
        <v>16</v>
      </c>
      <c r="C38" s="65"/>
      <c r="D38" s="65"/>
      <c r="E38" s="65"/>
      <c r="F38" s="65"/>
      <c r="G38" s="65"/>
      <c r="H38" s="65"/>
      <c r="I38" s="27">
        <v>1</v>
      </c>
      <c r="J38" s="3">
        <v>17</v>
      </c>
      <c r="K38" s="27">
        <v>1</v>
      </c>
      <c r="L38" s="3">
        <v>19</v>
      </c>
      <c r="M38" s="27">
        <v>1</v>
      </c>
      <c r="N38" s="3">
        <v>20</v>
      </c>
      <c r="O38" s="27">
        <v>1</v>
      </c>
      <c r="P38" s="3">
        <v>21</v>
      </c>
      <c r="Q38" s="4">
        <f t="shared" si="8"/>
        <v>4</v>
      </c>
      <c r="R38" s="4">
        <f t="shared" si="8"/>
        <v>77</v>
      </c>
      <c r="S38" s="27">
        <v>1</v>
      </c>
      <c r="T38" s="3">
        <v>21</v>
      </c>
      <c r="U38" s="27">
        <v>1</v>
      </c>
      <c r="V38" s="3">
        <v>17</v>
      </c>
      <c r="W38" s="27">
        <v>1</v>
      </c>
      <c r="X38" s="3">
        <v>28</v>
      </c>
      <c r="Y38" s="3">
        <v>1</v>
      </c>
      <c r="Z38" s="3">
        <v>17</v>
      </c>
      <c r="AA38" s="3">
        <v>1</v>
      </c>
      <c r="AB38" s="3">
        <v>22</v>
      </c>
      <c r="AC38" s="4">
        <f t="shared" si="9"/>
        <v>5</v>
      </c>
      <c r="AD38" s="4">
        <f t="shared" si="9"/>
        <v>105</v>
      </c>
      <c r="AE38" s="14"/>
      <c r="AF38" s="14"/>
      <c r="AG38" s="3"/>
      <c r="AH38" s="3"/>
      <c r="AI38" s="3"/>
      <c r="AJ38" s="3"/>
      <c r="AK38" s="3"/>
      <c r="AL38" s="3"/>
      <c r="AM38" s="4"/>
      <c r="AN38" s="4"/>
      <c r="AO38" s="4">
        <f t="shared" si="10"/>
        <v>9</v>
      </c>
      <c r="AP38" s="4">
        <f t="shared" si="10"/>
        <v>182</v>
      </c>
      <c r="AR38" s="16"/>
      <c r="AS38" s="92">
        <f t="shared" si="5"/>
        <v>20.22222222222222</v>
      </c>
      <c r="AT38" s="113">
        <f t="shared" si="6"/>
        <v>162.75</v>
      </c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</row>
    <row r="39" spans="1:68" s="1" customFormat="1" ht="12.75">
      <c r="A39" s="3">
        <v>8</v>
      </c>
      <c r="B39" s="3" t="s">
        <v>17</v>
      </c>
      <c r="C39" s="65"/>
      <c r="D39" s="65"/>
      <c r="E39" s="65"/>
      <c r="F39" s="65"/>
      <c r="G39" s="65"/>
      <c r="H39" s="65"/>
      <c r="I39" s="27">
        <v>1</v>
      </c>
      <c r="J39" s="19">
        <v>17</v>
      </c>
      <c r="K39" s="27">
        <v>0</v>
      </c>
      <c r="L39" s="3">
        <v>0</v>
      </c>
      <c r="M39" s="27">
        <v>1</v>
      </c>
      <c r="N39" s="3">
        <v>28</v>
      </c>
      <c r="O39" s="27">
        <v>1</v>
      </c>
      <c r="P39" s="3">
        <v>18</v>
      </c>
      <c r="Q39" s="4">
        <f t="shared" si="8"/>
        <v>3</v>
      </c>
      <c r="R39" s="4">
        <f t="shared" si="8"/>
        <v>63</v>
      </c>
      <c r="S39" s="27">
        <v>1</v>
      </c>
      <c r="T39" s="3">
        <v>16</v>
      </c>
      <c r="U39" s="27">
        <v>1</v>
      </c>
      <c r="V39" s="3">
        <v>20</v>
      </c>
      <c r="W39" s="27">
        <v>1</v>
      </c>
      <c r="X39" s="3">
        <v>20</v>
      </c>
      <c r="Y39" s="3">
        <v>1</v>
      </c>
      <c r="Z39" s="3">
        <v>21</v>
      </c>
      <c r="AA39" s="3">
        <v>1</v>
      </c>
      <c r="AB39" s="3">
        <v>29</v>
      </c>
      <c r="AC39" s="4">
        <f t="shared" si="9"/>
        <v>5</v>
      </c>
      <c r="AD39" s="4">
        <f t="shared" si="9"/>
        <v>106</v>
      </c>
      <c r="AE39" s="14"/>
      <c r="AF39" s="14"/>
      <c r="AG39" s="3"/>
      <c r="AH39" s="3"/>
      <c r="AI39" s="3"/>
      <c r="AJ39" s="3"/>
      <c r="AK39" s="3"/>
      <c r="AL39" s="3"/>
      <c r="AM39" s="4"/>
      <c r="AN39" s="4"/>
      <c r="AO39" s="4">
        <f t="shared" si="10"/>
        <v>8</v>
      </c>
      <c r="AP39" s="4">
        <f t="shared" si="10"/>
        <v>169</v>
      </c>
      <c r="AR39" s="16"/>
      <c r="AS39" s="92">
        <f t="shared" si="5"/>
        <v>21.125</v>
      </c>
      <c r="AT39" s="113">
        <f t="shared" si="6"/>
        <v>153.25</v>
      </c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</row>
    <row r="40" spans="1:68" s="1" customFormat="1" ht="12.75">
      <c r="A40" s="3">
        <v>9</v>
      </c>
      <c r="B40" s="3" t="s">
        <v>98</v>
      </c>
      <c r="C40" s="65"/>
      <c r="D40" s="65"/>
      <c r="E40" s="65"/>
      <c r="F40" s="65"/>
      <c r="G40" s="65"/>
      <c r="H40" s="65"/>
      <c r="I40" s="27">
        <v>1</v>
      </c>
      <c r="J40" s="3">
        <v>28</v>
      </c>
      <c r="K40" s="27">
        <v>0</v>
      </c>
      <c r="L40" s="3">
        <v>0</v>
      </c>
      <c r="M40" s="27">
        <v>1</v>
      </c>
      <c r="N40" s="3">
        <v>21</v>
      </c>
      <c r="O40" s="27">
        <v>0</v>
      </c>
      <c r="P40" s="3">
        <v>0</v>
      </c>
      <c r="Q40" s="4">
        <f t="shared" si="8"/>
        <v>2</v>
      </c>
      <c r="R40" s="4">
        <f t="shared" si="8"/>
        <v>49</v>
      </c>
      <c r="S40" s="27">
        <v>1</v>
      </c>
      <c r="T40" s="3">
        <v>12</v>
      </c>
      <c r="U40" s="27">
        <v>1</v>
      </c>
      <c r="V40" s="3">
        <v>11</v>
      </c>
      <c r="W40" s="27">
        <v>1</v>
      </c>
      <c r="X40" s="3">
        <v>16</v>
      </c>
      <c r="Y40" s="3">
        <v>1</v>
      </c>
      <c r="Z40" s="3">
        <v>12</v>
      </c>
      <c r="AA40" s="3">
        <v>1</v>
      </c>
      <c r="AB40" s="3">
        <v>17</v>
      </c>
      <c r="AC40" s="4">
        <f t="shared" si="9"/>
        <v>5</v>
      </c>
      <c r="AD40" s="4">
        <f t="shared" si="9"/>
        <v>68</v>
      </c>
      <c r="AE40" s="14"/>
      <c r="AF40" s="14"/>
      <c r="AG40" s="3"/>
      <c r="AH40" s="3"/>
      <c r="AI40" s="3"/>
      <c r="AJ40" s="3"/>
      <c r="AK40" s="3"/>
      <c r="AL40" s="3"/>
      <c r="AM40" s="4"/>
      <c r="AN40" s="4"/>
      <c r="AO40" s="4">
        <f t="shared" si="10"/>
        <v>7</v>
      </c>
      <c r="AP40" s="4">
        <f t="shared" si="10"/>
        <v>117</v>
      </c>
      <c r="AR40" s="16"/>
      <c r="AS40" s="92">
        <f t="shared" si="5"/>
        <v>16.714285714285715</v>
      </c>
      <c r="AT40" s="113">
        <f t="shared" si="6"/>
        <v>104.75</v>
      </c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</row>
    <row r="41" spans="1:68" s="1" customFormat="1" ht="12.75">
      <c r="A41" s="3">
        <v>10</v>
      </c>
      <c r="B41" s="3" t="s">
        <v>18</v>
      </c>
      <c r="C41" s="65"/>
      <c r="D41" s="65"/>
      <c r="E41" s="65"/>
      <c r="F41" s="65"/>
      <c r="G41" s="65"/>
      <c r="H41" s="65"/>
      <c r="I41" s="27">
        <v>1</v>
      </c>
      <c r="J41" s="3">
        <v>18</v>
      </c>
      <c r="K41" s="27">
        <v>1</v>
      </c>
      <c r="L41" s="3">
        <v>21</v>
      </c>
      <c r="M41" s="27">
        <v>1</v>
      </c>
      <c r="N41" s="3">
        <v>22</v>
      </c>
      <c r="O41" s="27">
        <v>1</v>
      </c>
      <c r="P41" s="3">
        <v>19</v>
      </c>
      <c r="Q41" s="4">
        <f t="shared" si="8"/>
        <v>4</v>
      </c>
      <c r="R41" s="4">
        <f t="shared" si="8"/>
        <v>80</v>
      </c>
      <c r="S41" s="27">
        <v>1</v>
      </c>
      <c r="T41" s="3">
        <v>17</v>
      </c>
      <c r="U41" s="27">
        <v>1</v>
      </c>
      <c r="V41" s="3">
        <v>20</v>
      </c>
      <c r="W41" s="27">
        <v>1</v>
      </c>
      <c r="X41" s="3">
        <v>15</v>
      </c>
      <c r="Y41" s="3">
        <v>1</v>
      </c>
      <c r="Z41" s="3">
        <v>21</v>
      </c>
      <c r="AA41" s="3">
        <v>1</v>
      </c>
      <c r="AB41" s="3">
        <v>20</v>
      </c>
      <c r="AC41" s="4">
        <f t="shared" si="9"/>
        <v>5</v>
      </c>
      <c r="AD41" s="4">
        <f t="shared" si="9"/>
        <v>93</v>
      </c>
      <c r="AE41" s="14"/>
      <c r="AF41" s="14"/>
      <c r="AG41" s="3"/>
      <c r="AH41" s="3"/>
      <c r="AI41" s="3"/>
      <c r="AJ41" s="3"/>
      <c r="AK41" s="3"/>
      <c r="AL41" s="3"/>
      <c r="AM41" s="4"/>
      <c r="AN41" s="4"/>
      <c r="AO41" s="4">
        <f t="shared" si="10"/>
        <v>9</v>
      </c>
      <c r="AP41" s="4">
        <f t="shared" si="10"/>
        <v>173</v>
      </c>
      <c r="AR41" s="16"/>
      <c r="AS41" s="92">
        <f t="shared" si="5"/>
        <v>19.22222222222222</v>
      </c>
      <c r="AT41" s="113">
        <f t="shared" si="6"/>
        <v>153</v>
      </c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</row>
    <row r="42" spans="1:68" s="1" customFormat="1" ht="12.75">
      <c r="A42" s="3">
        <v>11</v>
      </c>
      <c r="B42" s="124" t="s">
        <v>85</v>
      </c>
      <c r="C42" s="65"/>
      <c r="D42" s="65"/>
      <c r="E42" s="65"/>
      <c r="F42" s="65"/>
      <c r="G42" s="65"/>
      <c r="H42" s="65"/>
      <c r="I42" s="30">
        <v>1</v>
      </c>
      <c r="J42" s="13">
        <v>26</v>
      </c>
      <c r="K42" s="30">
        <v>0</v>
      </c>
      <c r="L42" s="13">
        <v>0</v>
      </c>
      <c r="M42" s="30">
        <v>1</v>
      </c>
      <c r="N42" s="13">
        <v>22</v>
      </c>
      <c r="O42" s="30">
        <v>1</v>
      </c>
      <c r="P42" s="13">
        <v>21</v>
      </c>
      <c r="Q42" s="4">
        <f t="shared" si="8"/>
        <v>3</v>
      </c>
      <c r="R42" s="4">
        <f>J42+L42+N42+P42</f>
        <v>69</v>
      </c>
      <c r="S42" s="30">
        <v>1</v>
      </c>
      <c r="T42" s="13">
        <v>19</v>
      </c>
      <c r="U42" s="30">
        <v>1</v>
      </c>
      <c r="V42" s="13">
        <v>21</v>
      </c>
      <c r="W42" s="30">
        <v>1</v>
      </c>
      <c r="X42" s="13">
        <v>21</v>
      </c>
      <c r="Y42" s="13">
        <v>1</v>
      </c>
      <c r="Z42" s="13">
        <v>18</v>
      </c>
      <c r="AA42" s="13">
        <v>1</v>
      </c>
      <c r="AB42" s="13">
        <v>16</v>
      </c>
      <c r="AC42" s="4">
        <f t="shared" si="9"/>
        <v>5</v>
      </c>
      <c r="AD42" s="4">
        <f t="shared" si="9"/>
        <v>95</v>
      </c>
      <c r="AE42" s="4"/>
      <c r="AF42" s="4"/>
      <c r="AG42" s="3"/>
      <c r="AH42" s="3"/>
      <c r="AI42" s="3"/>
      <c r="AJ42" s="3"/>
      <c r="AK42" s="3"/>
      <c r="AL42" s="3"/>
      <c r="AM42" s="4"/>
      <c r="AN42" s="4"/>
      <c r="AO42" s="4">
        <f t="shared" si="10"/>
        <v>8</v>
      </c>
      <c r="AP42" s="4">
        <f t="shared" si="10"/>
        <v>164</v>
      </c>
      <c r="AR42" s="16"/>
      <c r="AS42" s="92">
        <f>AP42/AO42</f>
        <v>20.5</v>
      </c>
      <c r="AT42" s="113">
        <f t="shared" si="6"/>
        <v>146.75</v>
      </c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</row>
    <row r="43" spans="1:68" s="1" customFormat="1" ht="12.75">
      <c r="A43" s="3">
        <v>12</v>
      </c>
      <c r="B43" s="3" t="s">
        <v>97</v>
      </c>
      <c r="C43" s="65"/>
      <c r="D43" s="65"/>
      <c r="E43" s="65"/>
      <c r="F43" s="65"/>
      <c r="G43" s="65"/>
      <c r="H43" s="65"/>
      <c r="I43" s="27">
        <v>1</v>
      </c>
      <c r="J43" s="3">
        <v>20</v>
      </c>
      <c r="K43" s="27">
        <v>1</v>
      </c>
      <c r="L43" s="3">
        <v>21</v>
      </c>
      <c r="M43" s="27">
        <v>1</v>
      </c>
      <c r="N43" s="3">
        <v>19</v>
      </c>
      <c r="O43" s="27">
        <v>1</v>
      </c>
      <c r="P43" s="3">
        <v>20</v>
      </c>
      <c r="Q43" s="4">
        <f t="shared" si="8"/>
        <v>4</v>
      </c>
      <c r="R43" s="4">
        <f>J43+L43+N43+P43</f>
        <v>80</v>
      </c>
      <c r="S43" s="27">
        <v>1</v>
      </c>
      <c r="T43" s="3">
        <v>13</v>
      </c>
      <c r="U43" s="27">
        <v>1</v>
      </c>
      <c r="V43" s="3">
        <v>20</v>
      </c>
      <c r="W43" s="27">
        <v>1</v>
      </c>
      <c r="X43" s="3">
        <v>32</v>
      </c>
      <c r="Y43" s="3">
        <v>1</v>
      </c>
      <c r="Z43" s="3">
        <v>15</v>
      </c>
      <c r="AA43" s="3">
        <v>1</v>
      </c>
      <c r="AB43" s="3">
        <v>30</v>
      </c>
      <c r="AC43" s="4">
        <f t="shared" si="9"/>
        <v>5</v>
      </c>
      <c r="AD43" s="4">
        <f t="shared" si="9"/>
        <v>110</v>
      </c>
      <c r="AE43" s="4"/>
      <c r="AF43" s="4"/>
      <c r="AG43" s="3"/>
      <c r="AH43" s="3"/>
      <c r="AI43" s="3"/>
      <c r="AJ43" s="3"/>
      <c r="AK43" s="3"/>
      <c r="AL43" s="3"/>
      <c r="AM43" s="4"/>
      <c r="AN43" s="4"/>
      <c r="AO43" s="4">
        <f t="shared" si="10"/>
        <v>9</v>
      </c>
      <c r="AP43" s="4">
        <f t="shared" si="10"/>
        <v>190</v>
      </c>
      <c r="AR43" s="16"/>
      <c r="AS43" s="92">
        <f>AP43/AO43</f>
        <v>21.11111111111111</v>
      </c>
      <c r="AT43" s="113">
        <f t="shared" si="6"/>
        <v>170</v>
      </c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</row>
    <row r="44" spans="1:68" s="1" customFormat="1" ht="12.75">
      <c r="A44" s="3">
        <v>13</v>
      </c>
      <c r="B44" s="3" t="s">
        <v>21</v>
      </c>
      <c r="C44" s="65"/>
      <c r="D44" s="65"/>
      <c r="E44" s="65"/>
      <c r="F44" s="65"/>
      <c r="G44" s="65"/>
      <c r="H44" s="65"/>
      <c r="I44" s="27">
        <v>1</v>
      </c>
      <c r="J44" s="3">
        <v>21</v>
      </c>
      <c r="K44" s="27">
        <v>1</v>
      </c>
      <c r="L44" s="3">
        <v>24</v>
      </c>
      <c r="M44" s="27">
        <v>1</v>
      </c>
      <c r="N44" s="3">
        <v>20</v>
      </c>
      <c r="O44" s="27">
        <v>1</v>
      </c>
      <c r="P44" s="3">
        <v>22</v>
      </c>
      <c r="Q44" s="4">
        <f t="shared" si="8"/>
        <v>4</v>
      </c>
      <c r="R44" s="4">
        <f>J44+L44+N44+P44</f>
        <v>87</v>
      </c>
      <c r="S44" s="27">
        <v>1</v>
      </c>
      <c r="T44" s="3">
        <v>19</v>
      </c>
      <c r="U44" s="27">
        <v>1</v>
      </c>
      <c r="V44" s="3">
        <v>21</v>
      </c>
      <c r="W44" s="27">
        <v>1</v>
      </c>
      <c r="X44" s="3">
        <v>23</v>
      </c>
      <c r="Y44" s="3">
        <v>1</v>
      </c>
      <c r="Z44" s="3">
        <v>24</v>
      </c>
      <c r="AA44" s="3">
        <v>1</v>
      </c>
      <c r="AB44" s="3">
        <v>23</v>
      </c>
      <c r="AC44" s="4">
        <f t="shared" si="9"/>
        <v>5</v>
      </c>
      <c r="AD44" s="4">
        <f t="shared" si="9"/>
        <v>110</v>
      </c>
      <c r="AE44" s="4"/>
      <c r="AF44" s="4"/>
      <c r="AG44" s="3"/>
      <c r="AH44" s="3"/>
      <c r="AI44" s="3"/>
      <c r="AJ44" s="3"/>
      <c r="AK44" s="3"/>
      <c r="AL44" s="3"/>
      <c r="AM44" s="4"/>
      <c r="AN44" s="4"/>
      <c r="AO44" s="4">
        <f t="shared" si="10"/>
        <v>9</v>
      </c>
      <c r="AP44" s="4">
        <f t="shared" si="10"/>
        <v>197</v>
      </c>
      <c r="AR44" s="16"/>
      <c r="AS44" s="92">
        <f>AP44/AO44</f>
        <v>21.88888888888889</v>
      </c>
      <c r="AT44" s="113">
        <f t="shared" si="6"/>
        <v>175.25</v>
      </c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</row>
    <row r="45" spans="1:68" s="1" customFormat="1" ht="12.75">
      <c r="A45" s="3">
        <v>14</v>
      </c>
      <c r="B45" s="3" t="s">
        <v>22</v>
      </c>
      <c r="C45" s="65"/>
      <c r="D45" s="65"/>
      <c r="E45" s="65"/>
      <c r="F45" s="65"/>
      <c r="G45" s="65"/>
      <c r="H45" s="65"/>
      <c r="I45" s="27">
        <v>1</v>
      </c>
      <c r="J45" s="3">
        <v>20</v>
      </c>
      <c r="K45" s="27">
        <v>1</v>
      </c>
      <c r="L45" s="3">
        <v>18</v>
      </c>
      <c r="M45" s="27">
        <v>1</v>
      </c>
      <c r="N45" s="3">
        <v>22</v>
      </c>
      <c r="O45" s="27">
        <v>1</v>
      </c>
      <c r="P45" s="3">
        <v>20</v>
      </c>
      <c r="Q45" s="4">
        <f t="shared" si="8"/>
        <v>4</v>
      </c>
      <c r="R45" s="4">
        <f t="shared" si="8"/>
        <v>80</v>
      </c>
      <c r="S45" s="27">
        <v>1</v>
      </c>
      <c r="T45" s="3">
        <v>22</v>
      </c>
      <c r="U45" s="27">
        <v>1</v>
      </c>
      <c r="V45" s="3">
        <v>17</v>
      </c>
      <c r="W45" s="27">
        <v>1</v>
      </c>
      <c r="X45" s="3">
        <v>24</v>
      </c>
      <c r="Y45" s="3">
        <v>1</v>
      </c>
      <c r="Z45" s="3">
        <v>17</v>
      </c>
      <c r="AA45" s="3">
        <v>1</v>
      </c>
      <c r="AB45" s="3">
        <v>19</v>
      </c>
      <c r="AC45" s="4">
        <f t="shared" si="9"/>
        <v>5</v>
      </c>
      <c r="AD45" s="4">
        <f t="shared" si="9"/>
        <v>99</v>
      </c>
      <c r="AE45" s="4"/>
      <c r="AF45" s="4"/>
      <c r="AG45" s="3"/>
      <c r="AH45" s="3"/>
      <c r="AI45" s="3"/>
      <c r="AJ45" s="3"/>
      <c r="AK45" s="3"/>
      <c r="AL45" s="3"/>
      <c r="AM45" s="4"/>
      <c r="AN45" s="4"/>
      <c r="AO45" s="4">
        <f t="shared" si="10"/>
        <v>9</v>
      </c>
      <c r="AP45" s="4">
        <f t="shared" si="10"/>
        <v>179</v>
      </c>
      <c r="AR45" s="16"/>
      <c r="AS45" s="92">
        <f t="shared" si="5"/>
        <v>19.88888888888889</v>
      </c>
      <c r="AT45" s="113">
        <f t="shared" si="6"/>
        <v>159</v>
      </c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</row>
    <row r="46" spans="1:68" s="1" customFormat="1" ht="12.75">
      <c r="A46" s="3">
        <v>15</v>
      </c>
      <c r="B46" s="8" t="s">
        <v>53</v>
      </c>
      <c r="C46" s="66"/>
      <c r="D46" s="66"/>
      <c r="E46" s="65"/>
      <c r="F46" s="65"/>
      <c r="G46" s="65"/>
      <c r="H46" s="65"/>
      <c r="I46" s="27">
        <v>1</v>
      </c>
      <c r="J46" s="3">
        <v>31</v>
      </c>
      <c r="K46" s="27">
        <v>1</v>
      </c>
      <c r="L46" s="3">
        <v>31</v>
      </c>
      <c r="M46" s="27">
        <v>1</v>
      </c>
      <c r="N46" s="3">
        <v>24</v>
      </c>
      <c r="O46" s="27">
        <v>2</v>
      </c>
      <c r="P46" s="3">
        <v>39</v>
      </c>
      <c r="Q46" s="4">
        <f t="shared" si="8"/>
        <v>5</v>
      </c>
      <c r="R46" s="4">
        <f t="shared" si="8"/>
        <v>125</v>
      </c>
      <c r="S46" s="27">
        <v>1</v>
      </c>
      <c r="T46" s="3">
        <v>23</v>
      </c>
      <c r="U46" s="27">
        <v>2</v>
      </c>
      <c r="V46" s="3">
        <v>38</v>
      </c>
      <c r="W46" s="27">
        <v>1</v>
      </c>
      <c r="X46" s="3">
        <v>19</v>
      </c>
      <c r="Y46" s="3">
        <v>1</v>
      </c>
      <c r="Z46" s="3">
        <v>33</v>
      </c>
      <c r="AA46" s="3">
        <v>1</v>
      </c>
      <c r="AB46" s="3">
        <v>27</v>
      </c>
      <c r="AC46" s="4">
        <f t="shared" si="9"/>
        <v>6</v>
      </c>
      <c r="AD46" s="4">
        <f t="shared" si="9"/>
        <v>140</v>
      </c>
      <c r="AE46" s="14"/>
      <c r="AF46" s="14"/>
      <c r="AG46" s="3"/>
      <c r="AH46" s="3"/>
      <c r="AI46" s="3"/>
      <c r="AJ46" s="3"/>
      <c r="AK46" s="3"/>
      <c r="AL46" s="3"/>
      <c r="AM46" s="4"/>
      <c r="AN46" s="4"/>
      <c r="AO46" s="4">
        <f t="shared" si="10"/>
        <v>11</v>
      </c>
      <c r="AP46" s="4">
        <f t="shared" si="10"/>
        <v>265</v>
      </c>
      <c r="AR46" s="16"/>
      <c r="AS46" s="92">
        <f t="shared" si="5"/>
        <v>24.09090909090909</v>
      </c>
      <c r="AT46" s="113">
        <f t="shared" si="6"/>
        <v>233.75</v>
      </c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</row>
    <row r="47" spans="1:68" s="1" customFormat="1" ht="12.75">
      <c r="A47" s="125">
        <v>16</v>
      </c>
      <c r="B47" s="125" t="s">
        <v>95</v>
      </c>
      <c r="C47" s="136"/>
      <c r="D47" s="136"/>
      <c r="E47" s="136"/>
      <c r="F47" s="136"/>
      <c r="G47" s="136"/>
      <c r="H47" s="136"/>
      <c r="I47" s="125"/>
      <c r="J47" s="125"/>
      <c r="K47" s="145"/>
      <c r="L47" s="125"/>
      <c r="M47" s="125"/>
      <c r="N47" s="125"/>
      <c r="O47" s="145"/>
      <c r="P47" s="125"/>
      <c r="Q47" s="130">
        <f t="shared" si="8"/>
        <v>0</v>
      </c>
      <c r="R47" s="130">
        <f t="shared" si="8"/>
        <v>0</v>
      </c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30">
        <f t="shared" si="9"/>
        <v>0</v>
      </c>
      <c r="AD47" s="130">
        <f t="shared" si="9"/>
        <v>0</v>
      </c>
      <c r="AE47" s="130"/>
      <c r="AF47" s="130"/>
      <c r="AG47" s="125"/>
      <c r="AH47" s="125"/>
      <c r="AI47" s="125"/>
      <c r="AJ47" s="125"/>
      <c r="AK47" s="125"/>
      <c r="AL47" s="125"/>
      <c r="AM47" s="130"/>
      <c r="AN47" s="130"/>
      <c r="AO47" s="130">
        <f t="shared" si="10"/>
        <v>0</v>
      </c>
      <c r="AP47" s="130">
        <f t="shared" si="10"/>
        <v>0</v>
      </c>
      <c r="AQ47" s="146"/>
      <c r="AR47" s="147"/>
      <c r="AS47" s="134"/>
      <c r="AT47" s="135">
        <f t="shared" si="6"/>
        <v>0</v>
      </c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</row>
    <row r="48" spans="1:68" s="1" customFormat="1" ht="12.75">
      <c r="A48" s="125"/>
      <c r="B48" s="126" t="s">
        <v>70</v>
      </c>
      <c r="C48" s="127"/>
      <c r="D48" s="127"/>
      <c r="E48" s="136"/>
      <c r="F48" s="136"/>
      <c r="G48" s="136"/>
      <c r="H48" s="136"/>
      <c r="I48" s="125"/>
      <c r="J48" s="125"/>
      <c r="K48" s="125">
        <v>1</v>
      </c>
      <c r="L48" s="125">
        <v>18</v>
      </c>
      <c r="M48" s="125"/>
      <c r="N48" s="125"/>
      <c r="O48" s="125">
        <v>1</v>
      </c>
      <c r="P48" s="125">
        <v>9</v>
      </c>
      <c r="Q48" s="130">
        <f t="shared" si="8"/>
        <v>2</v>
      </c>
      <c r="R48" s="130">
        <f t="shared" si="8"/>
        <v>27</v>
      </c>
      <c r="S48" s="125"/>
      <c r="T48" s="125"/>
      <c r="U48" s="125">
        <v>1</v>
      </c>
      <c r="V48" s="125">
        <v>8</v>
      </c>
      <c r="W48" s="125"/>
      <c r="X48" s="125"/>
      <c r="Y48" s="125">
        <v>1</v>
      </c>
      <c r="Z48" s="125">
        <v>13</v>
      </c>
      <c r="AA48" s="125"/>
      <c r="AB48" s="125"/>
      <c r="AC48" s="130">
        <f t="shared" si="9"/>
        <v>2</v>
      </c>
      <c r="AD48" s="130">
        <f t="shared" si="9"/>
        <v>21</v>
      </c>
      <c r="AE48" s="148"/>
      <c r="AF48" s="148"/>
      <c r="AG48" s="125"/>
      <c r="AH48" s="125"/>
      <c r="AI48" s="125"/>
      <c r="AJ48" s="125"/>
      <c r="AK48" s="125"/>
      <c r="AL48" s="125"/>
      <c r="AM48" s="130"/>
      <c r="AN48" s="130"/>
      <c r="AO48" s="130">
        <f t="shared" si="10"/>
        <v>4</v>
      </c>
      <c r="AP48" s="130">
        <f t="shared" si="10"/>
        <v>48</v>
      </c>
      <c r="AQ48" s="146"/>
      <c r="AR48" s="147"/>
      <c r="AS48" s="134">
        <f t="shared" si="5"/>
        <v>12</v>
      </c>
      <c r="AT48" s="135">
        <f t="shared" si="6"/>
        <v>41.25</v>
      </c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</row>
    <row r="49" spans="1:68" s="1" customFormat="1" ht="12.75">
      <c r="A49" s="125"/>
      <c r="B49" s="142" t="s">
        <v>71</v>
      </c>
      <c r="C49" s="127"/>
      <c r="D49" s="127"/>
      <c r="E49" s="136"/>
      <c r="F49" s="136"/>
      <c r="G49" s="136"/>
      <c r="H49" s="136"/>
      <c r="I49" s="125"/>
      <c r="J49" s="125"/>
      <c r="K49" s="125"/>
      <c r="L49" s="125"/>
      <c r="M49" s="125">
        <v>1</v>
      </c>
      <c r="N49" s="125">
        <v>21</v>
      </c>
      <c r="O49" s="125"/>
      <c r="P49" s="125"/>
      <c r="Q49" s="130">
        <f t="shared" si="8"/>
        <v>1</v>
      </c>
      <c r="R49" s="130">
        <f t="shared" si="8"/>
        <v>21</v>
      </c>
      <c r="S49" s="125">
        <v>1</v>
      </c>
      <c r="T49" s="125">
        <v>18</v>
      </c>
      <c r="U49" s="125"/>
      <c r="V49" s="125"/>
      <c r="W49" s="125">
        <v>1</v>
      </c>
      <c r="X49" s="125">
        <v>21</v>
      </c>
      <c r="Y49" s="125"/>
      <c r="Z49" s="125"/>
      <c r="AA49" s="125">
        <v>1</v>
      </c>
      <c r="AB49" s="125">
        <v>17</v>
      </c>
      <c r="AC49" s="130">
        <f t="shared" si="9"/>
        <v>3</v>
      </c>
      <c r="AD49" s="130">
        <f t="shared" si="9"/>
        <v>56</v>
      </c>
      <c r="AE49" s="148"/>
      <c r="AF49" s="148"/>
      <c r="AG49" s="125"/>
      <c r="AH49" s="125"/>
      <c r="AI49" s="125"/>
      <c r="AJ49" s="125"/>
      <c r="AK49" s="125"/>
      <c r="AL49" s="125"/>
      <c r="AM49" s="130"/>
      <c r="AN49" s="130"/>
      <c r="AO49" s="130">
        <f t="shared" si="10"/>
        <v>4</v>
      </c>
      <c r="AP49" s="130">
        <f t="shared" si="10"/>
        <v>77</v>
      </c>
      <c r="AQ49" s="146"/>
      <c r="AR49" s="147"/>
      <c r="AS49" s="134">
        <f t="shared" si="5"/>
        <v>19.25</v>
      </c>
      <c r="AT49" s="135">
        <f t="shared" si="6"/>
        <v>71.75</v>
      </c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</row>
    <row r="50" spans="1:68" s="1" customFormat="1" ht="12" customHeight="1">
      <c r="A50" s="11">
        <v>17</v>
      </c>
      <c r="B50" s="11" t="s">
        <v>72</v>
      </c>
      <c r="C50" s="70"/>
      <c r="D50" s="70"/>
      <c r="E50" s="70"/>
      <c r="F50" s="70"/>
      <c r="G50" s="70"/>
      <c r="H50" s="70"/>
      <c r="I50" s="29">
        <v>1</v>
      </c>
      <c r="J50" s="11">
        <v>29</v>
      </c>
      <c r="K50" s="29">
        <v>1</v>
      </c>
      <c r="L50" s="11">
        <v>31</v>
      </c>
      <c r="M50" s="29">
        <v>1</v>
      </c>
      <c r="N50" s="11">
        <v>27</v>
      </c>
      <c r="O50" s="29">
        <v>1</v>
      </c>
      <c r="P50" s="22">
        <v>29</v>
      </c>
      <c r="Q50" s="4">
        <f aca="true" t="shared" si="11" ref="Q50:R65">I50+K50+M50+O50</f>
        <v>4</v>
      </c>
      <c r="R50" s="4">
        <f t="shared" si="11"/>
        <v>116</v>
      </c>
      <c r="S50" s="36">
        <v>1</v>
      </c>
      <c r="T50" s="11">
        <v>33</v>
      </c>
      <c r="U50" s="29">
        <v>1</v>
      </c>
      <c r="V50" s="11">
        <v>25</v>
      </c>
      <c r="W50" s="29">
        <v>2</v>
      </c>
      <c r="X50" s="11">
        <v>37</v>
      </c>
      <c r="Y50" s="11">
        <v>2</v>
      </c>
      <c r="Z50" s="11">
        <v>38</v>
      </c>
      <c r="AA50" s="11">
        <v>2</v>
      </c>
      <c r="AB50" s="11">
        <v>36</v>
      </c>
      <c r="AC50" s="4">
        <f t="shared" si="9"/>
        <v>8</v>
      </c>
      <c r="AD50" s="4">
        <f t="shared" si="9"/>
        <v>169</v>
      </c>
      <c r="AE50" s="4"/>
      <c r="AF50" s="4"/>
      <c r="AG50" s="11"/>
      <c r="AH50" s="11"/>
      <c r="AI50" s="11"/>
      <c r="AJ50" s="11"/>
      <c r="AK50" s="11"/>
      <c r="AL50" s="11"/>
      <c r="AM50" s="12"/>
      <c r="AN50" s="12"/>
      <c r="AO50" s="4">
        <f t="shared" si="10"/>
        <v>12</v>
      </c>
      <c r="AP50" s="4">
        <f t="shared" si="10"/>
        <v>285</v>
      </c>
      <c r="AQ50" s="54"/>
      <c r="AR50" s="87"/>
      <c r="AS50" s="92">
        <f t="shared" si="5"/>
        <v>23.75</v>
      </c>
      <c r="AT50" s="113">
        <f t="shared" si="6"/>
        <v>256</v>
      </c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</row>
    <row r="51" spans="1:68" s="1" customFormat="1" ht="11.25" customHeight="1">
      <c r="A51" s="3">
        <v>18</v>
      </c>
      <c r="B51" s="3" t="s">
        <v>23</v>
      </c>
      <c r="C51" s="65"/>
      <c r="D51" s="65"/>
      <c r="E51" s="65"/>
      <c r="F51" s="65"/>
      <c r="G51" s="65"/>
      <c r="H51" s="65"/>
      <c r="I51" s="27">
        <v>1</v>
      </c>
      <c r="J51" s="3">
        <v>18</v>
      </c>
      <c r="K51" s="27">
        <v>1</v>
      </c>
      <c r="L51" s="3">
        <v>12</v>
      </c>
      <c r="M51" s="27">
        <v>1</v>
      </c>
      <c r="N51" s="3">
        <v>18</v>
      </c>
      <c r="O51" s="27">
        <v>1</v>
      </c>
      <c r="P51" s="3">
        <v>20</v>
      </c>
      <c r="Q51" s="4">
        <f t="shared" si="11"/>
        <v>4</v>
      </c>
      <c r="R51" s="4">
        <f t="shared" si="11"/>
        <v>68</v>
      </c>
      <c r="S51" s="27">
        <v>1</v>
      </c>
      <c r="T51" s="3">
        <v>20</v>
      </c>
      <c r="U51" s="27">
        <v>1</v>
      </c>
      <c r="V51" s="3">
        <v>22</v>
      </c>
      <c r="W51" s="27">
        <v>1</v>
      </c>
      <c r="X51" s="3">
        <v>18</v>
      </c>
      <c r="Y51" s="3">
        <v>1</v>
      </c>
      <c r="Z51" s="3">
        <v>19</v>
      </c>
      <c r="AA51" s="3">
        <v>1</v>
      </c>
      <c r="AB51" s="3">
        <v>19</v>
      </c>
      <c r="AC51" s="4">
        <f t="shared" si="9"/>
        <v>5</v>
      </c>
      <c r="AD51" s="4">
        <f t="shared" si="9"/>
        <v>98</v>
      </c>
      <c r="AE51" s="4"/>
      <c r="AF51" s="4"/>
      <c r="AG51" s="3"/>
      <c r="AH51" s="3"/>
      <c r="AI51" s="3"/>
      <c r="AJ51" s="3"/>
      <c r="AK51" s="3"/>
      <c r="AL51" s="3"/>
      <c r="AM51" s="4"/>
      <c r="AN51" s="4"/>
      <c r="AO51" s="4">
        <f t="shared" si="10"/>
        <v>9</v>
      </c>
      <c r="AP51" s="4">
        <f t="shared" si="10"/>
        <v>166</v>
      </c>
      <c r="AQ51" s="19"/>
      <c r="AR51" s="86"/>
      <c r="AS51" s="92">
        <f t="shared" si="5"/>
        <v>18.444444444444443</v>
      </c>
      <c r="AT51" s="113">
        <f t="shared" si="6"/>
        <v>149</v>
      </c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</row>
    <row r="52" spans="1:68" s="1" customFormat="1" ht="11.25" customHeight="1">
      <c r="A52" s="3">
        <v>19</v>
      </c>
      <c r="B52" s="3" t="s">
        <v>54</v>
      </c>
      <c r="C52" s="65"/>
      <c r="D52" s="65"/>
      <c r="E52" s="66"/>
      <c r="F52" s="66"/>
      <c r="G52" s="66"/>
      <c r="H52" s="66"/>
      <c r="I52" s="27">
        <v>1</v>
      </c>
      <c r="J52" s="3">
        <v>18</v>
      </c>
      <c r="K52" s="27">
        <v>1</v>
      </c>
      <c r="L52" s="3">
        <v>17</v>
      </c>
      <c r="M52" s="27">
        <v>1</v>
      </c>
      <c r="N52" s="3">
        <v>14</v>
      </c>
      <c r="O52" s="27">
        <v>1</v>
      </c>
      <c r="P52" s="3">
        <v>18</v>
      </c>
      <c r="Q52" s="4">
        <f t="shared" si="11"/>
        <v>4</v>
      </c>
      <c r="R52" s="4">
        <f t="shared" si="11"/>
        <v>67</v>
      </c>
      <c r="S52" s="27">
        <v>1</v>
      </c>
      <c r="T52" s="3">
        <v>15</v>
      </c>
      <c r="U52" s="27">
        <v>1</v>
      </c>
      <c r="V52" s="3">
        <v>15</v>
      </c>
      <c r="W52" s="27">
        <v>1</v>
      </c>
      <c r="X52" s="3">
        <v>19</v>
      </c>
      <c r="Y52" s="3">
        <v>1</v>
      </c>
      <c r="Z52" s="3">
        <v>19</v>
      </c>
      <c r="AA52" s="3">
        <v>1</v>
      </c>
      <c r="AB52" s="3">
        <v>15</v>
      </c>
      <c r="AC52" s="4">
        <f t="shared" si="9"/>
        <v>5</v>
      </c>
      <c r="AD52" s="4">
        <f t="shared" si="9"/>
        <v>83</v>
      </c>
      <c r="AE52" s="14"/>
      <c r="AF52" s="14"/>
      <c r="AG52" s="3"/>
      <c r="AH52" s="3"/>
      <c r="AI52" s="3"/>
      <c r="AJ52" s="3"/>
      <c r="AK52" s="3"/>
      <c r="AL52" s="3"/>
      <c r="AM52" s="4"/>
      <c r="AN52" s="4"/>
      <c r="AO52" s="4">
        <f t="shared" si="10"/>
        <v>9</v>
      </c>
      <c r="AP52" s="4">
        <f t="shared" si="10"/>
        <v>150</v>
      </c>
      <c r="AQ52" s="19"/>
      <c r="AR52" s="86"/>
      <c r="AS52" s="92">
        <f t="shared" si="5"/>
        <v>16.666666666666668</v>
      </c>
      <c r="AT52" s="113">
        <f t="shared" si="6"/>
        <v>133.25</v>
      </c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</row>
    <row r="53" spans="1:68" s="1" customFormat="1" ht="11.25" customHeight="1">
      <c r="A53" s="3">
        <v>20</v>
      </c>
      <c r="B53" s="3" t="s">
        <v>58</v>
      </c>
      <c r="C53" s="65"/>
      <c r="D53" s="65"/>
      <c r="E53" s="66"/>
      <c r="F53" s="66"/>
      <c r="G53" s="66"/>
      <c r="H53" s="66"/>
      <c r="I53" s="27">
        <v>1</v>
      </c>
      <c r="J53" s="3">
        <v>25</v>
      </c>
      <c r="K53" s="27">
        <v>1</v>
      </c>
      <c r="L53" s="3">
        <v>19</v>
      </c>
      <c r="M53" s="27">
        <v>1</v>
      </c>
      <c r="N53" s="3">
        <v>19</v>
      </c>
      <c r="O53" s="27">
        <v>1</v>
      </c>
      <c r="P53" s="3">
        <v>16</v>
      </c>
      <c r="Q53" s="4">
        <f t="shared" si="11"/>
        <v>4</v>
      </c>
      <c r="R53" s="4">
        <f t="shared" si="11"/>
        <v>79</v>
      </c>
      <c r="S53" s="27">
        <v>1</v>
      </c>
      <c r="T53" s="3">
        <v>16</v>
      </c>
      <c r="U53" s="27">
        <v>1</v>
      </c>
      <c r="V53" s="3">
        <v>18</v>
      </c>
      <c r="W53" s="27">
        <v>1</v>
      </c>
      <c r="X53" s="3">
        <v>18</v>
      </c>
      <c r="Y53" s="3">
        <v>1</v>
      </c>
      <c r="Z53" s="3">
        <v>27</v>
      </c>
      <c r="AA53" s="3">
        <v>1</v>
      </c>
      <c r="AB53" s="3">
        <v>17</v>
      </c>
      <c r="AC53" s="4">
        <f t="shared" si="9"/>
        <v>5</v>
      </c>
      <c r="AD53" s="4">
        <f t="shared" si="9"/>
        <v>96</v>
      </c>
      <c r="AE53" s="14"/>
      <c r="AF53" s="14"/>
      <c r="AG53" s="3"/>
      <c r="AH53" s="3"/>
      <c r="AI53" s="3"/>
      <c r="AJ53" s="3"/>
      <c r="AK53" s="3"/>
      <c r="AL53" s="3"/>
      <c r="AM53" s="4"/>
      <c r="AN53" s="4"/>
      <c r="AO53" s="4">
        <f t="shared" si="10"/>
        <v>9</v>
      </c>
      <c r="AP53" s="4">
        <f t="shared" si="10"/>
        <v>175</v>
      </c>
      <c r="AQ53" s="19"/>
      <c r="AR53" s="86"/>
      <c r="AS53" s="92">
        <f t="shared" si="5"/>
        <v>19.444444444444443</v>
      </c>
      <c r="AT53" s="113">
        <f t="shared" si="6"/>
        <v>155.25</v>
      </c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</row>
    <row r="54" spans="1:68" s="1" customFormat="1" ht="12.75">
      <c r="A54" s="3">
        <v>21</v>
      </c>
      <c r="B54" s="3" t="s">
        <v>24</v>
      </c>
      <c r="C54" s="65"/>
      <c r="D54" s="65"/>
      <c r="E54" s="65"/>
      <c r="F54" s="65"/>
      <c r="G54" s="65"/>
      <c r="H54" s="65"/>
      <c r="I54" s="27">
        <v>1</v>
      </c>
      <c r="J54" s="3">
        <v>21</v>
      </c>
      <c r="K54" s="27">
        <v>0</v>
      </c>
      <c r="L54" s="3">
        <v>0</v>
      </c>
      <c r="M54" s="27">
        <v>1</v>
      </c>
      <c r="N54" s="3">
        <v>24</v>
      </c>
      <c r="O54" s="27">
        <v>1</v>
      </c>
      <c r="P54" s="3">
        <v>18</v>
      </c>
      <c r="Q54" s="4">
        <f t="shared" si="11"/>
        <v>3</v>
      </c>
      <c r="R54" s="4">
        <f t="shared" si="11"/>
        <v>63</v>
      </c>
      <c r="S54" s="27">
        <v>1</v>
      </c>
      <c r="T54" s="3">
        <v>15</v>
      </c>
      <c r="U54" s="27">
        <v>1</v>
      </c>
      <c r="V54" s="3">
        <v>16</v>
      </c>
      <c r="W54" s="27">
        <v>1</v>
      </c>
      <c r="X54" s="3">
        <v>21</v>
      </c>
      <c r="Y54" s="3">
        <v>1</v>
      </c>
      <c r="Z54" s="3">
        <v>27</v>
      </c>
      <c r="AA54" s="3">
        <v>1</v>
      </c>
      <c r="AB54" s="3">
        <v>17</v>
      </c>
      <c r="AC54" s="4">
        <f t="shared" si="9"/>
        <v>5</v>
      </c>
      <c r="AD54" s="4">
        <f t="shared" si="9"/>
        <v>96</v>
      </c>
      <c r="AE54" s="14"/>
      <c r="AF54" s="14"/>
      <c r="AG54" s="3"/>
      <c r="AH54" s="3"/>
      <c r="AI54" s="3"/>
      <c r="AJ54" s="3"/>
      <c r="AK54" s="3"/>
      <c r="AL54" s="3"/>
      <c r="AM54" s="4"/>
      <c r="AN54" s="4"/>
      <c r="AO54" s="4">
        <f t="shared" si="10"/>
        <v>8</v>
      </c>
      <c r="AP54" s="4">
        <f t="shared" si="10"/>
        <v>159</v>
      </c>
      <c r="AQ54" s="19"/>
      <c r="AR54" s="86"/>
      <c r="AS54" s="92">
        <f t="shared" si="5"/>
        <v>19.875</v>
      </c>
      <c r="AT54" s="113">
        <f t="shared" si="6"/>
        <v>143.25</v>
      </c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</row>
    <row r="55" spans="1:68" s="1" customFormat="1" ht="12.75">
      <c r="A55" s="3">
        <v>22</v>
      </c>
      <c r="B55" s="3" t="s">
        <v>25</v>
      </c>
      <c r="C55" s="65"/>
      <c r="D55" s="65"/>
      <c r="E55" s="65"/>
      <c r="F55" s="65"/>
      <c r="G55" s="65"/>
      <c r="H55" s="65"/>
      <c r="I55" s="27">
        <v>0</v>
      </c>
      <c r="J55" s="3">
        <v>0</v>
      </c>
      <c r="K55" s="27">
        <v>1</v>
      </c>
      <c r="L55" s="3">
        <v>17</v>
      </c>
      <c r="M55" s="27">
        <v>1</v>
      </c>
      <c r="N55" s="3">
        <v>19</v>
      </c>
      <c r="O55" s="27">
        <v>1</v>
      </c>
      <c r="P55" s="3">
        <v>15</v>
      </c>
      <c r="Q55" s="4">
        <f t="shared" si="11"/>
        <v>3</v>
      </c>
      <c r="R55" s="4">
        <f t="shared" si="11"/>
        <v>51</v>
      </c>
      <c r="S55" s="27">
        <v>1</v>
      </c>
      <c r="T55" s="3">
        <v>8</v>
      </c>
      <c r="U55" s="27">
        <v>1</v>
      </c>
      <c r="V55" s="3">
        <v>11</v>
      </c>
      <c r="W55" s="27">
        <v>1</v>
      </c>
      <c r="X55" s="3">
        <v>16</v>
      </c>
      <c r="Y55" s="3">
        <v>1</v>
      </c>
      <c r="Z55" s="3">
        <v>17</v>
      </c>
      <c r="AA55" s="3">
        <v>1</v>
      </c>
      <c r="AB55" s="3">
        <v>14</v>
      </c>
      <c r="AC55" s="4">
        <f t="shared" si="9"/>
        <v>5</v>
      </c>
      <c r="AD55" s="4">
        <f t="shared" si="9"/>
        <v>66</v>
      </c>
      <c r="AE55" s="14"/>
      <c r="AF55" s="14"/>
      <c r="AG55" s="3"/>
      <c r="AH55" s="3"/>
      <c r="AI55" s="3"/>
      <c r="AJ55" s="3"/>
      <c r="AK55" s="3"/>
      <c r="AL55" s="3"/>
      <c r="AM55" s="4"/>
      <c r="AN55" s="4"/>
      <c r="AO55" s="4">
        <f t="shared" si="10"/>
        <v>8</v>
      </c>
      <c r="AP55" s="4">
        <f t="shared" si="10"/>
        <v>117</v>
      </c>
      <c r="AQ55" s="19"/>
      <c r="AR55" s="86"/>
      <c r="AS55" s="92">
        <f t="shared" si="5"/>
        <v>14.625</v>
      </c>
      <c r="AT55" s="113">
        <f t="shared" si="6"/>
        <v>104.25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</row>
    <row r="56" spans="1:68" s="1" customFormat="1" ht="12.75">
      <c r="A56" s="3">
        <v>23</v>
      </c>
      <c r="B56" s="3" t="s">
        <v>26</v>
      </c>
      <c r="C56" s="65"/>
      <c r="D56" s="65"/>
      <c r="E56" s="65"/>
      <c r="F56" s="65"/>
      <c r="G56" s="65"/>
      <c r="H56" s="65"/>
      <c r="I56" s="27">
        <v>1</v>
      </c>
      <c r="J56" s="3">
        <v>21</v>
      </c>
      <c r="K56" s="27">
        <v>1</v>
      </c>
      <c r="L56" s="3">
        <v>22</v>
      </c>
      <c r="M56" s="27">
        <v>0</v>
      </c>
      <c r="N56" s="3">
        <v>0</v>
      </c>
      <c r="O56" s="27">
        <v>1</v>
      </c>
      <c r="P56" s="3">
        <v>15</v>
      </c>
      <c r="Q56" s="4">
        <f t="shared" si="11"/>
        <v>3</v>
      </c>
      <c r="R56" s="4">
        <f t="shared" si="11"/>
        <v>58</v>
      </c>
      <c r="S56" s="27">
        <v>1</v>
      </c>
      <c r="T56" s="3">
        <v>12</v>
      </c>
      <c r="U56" s="27">
        <v>1</v>
      </c>
      <c r="V56" s="3">
        <v>14</v>
      </c>
      <c r="W56" s="27">
        <v>1</v>
      </c>
      <c r="X56" s="3">
        <v>19</v>
      </c>
      <c r="Y56" s="3">
        <v>1</v>
      </c>
      <c r="Z56" s="3">
        <v>15</v>
      </c>
      <c r="AA56" s="3">
        <v>1</v>
      </c>
      <c r="AB56" s="3">
        <v>15</v>
      </c>
      <c r="AC56" s="4">
        <f t="shared" si="9"/>
        <v>5</v>
      </c>
      <c r="AD56" s="4">
        <f t="shared" si="9"/>
        <v>75</v>
      </c>
      <c r="AE56" s="14"/>
      <c r="AF56" s="14"/>
      <c r="AG56" s="3"/>
      <c r="AH56" s="3"/>
      <c r="AI56" s="3"/>
      <c r="AJ56" s="3"/>
      <c r="AK56" s="3"/>
      <c r="AL56" s="3"/>
      <c r="AM56" s="4"/>
      <c r="AN56" s="4"/>
      <c r="AO56" s="4">
        <f t="shared" si="10"/>
        <v>8</v>
      </c>
      <c r="AP56" s="4">
        <f t="shared" si="10"/>
        <v>133</v>
      </c>
      <c r="AQ56" s="19"/>
      <c r="AR56" s="86"/>
      <c r="AS56" s="92">
        <f t="shared" si="5"/>
        <v>16.625</v>
      </c>
      <c r="AT56" s="113">
        <f t="shared" si="6"/>
        <v>118.5</v>
      </c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</row>
    <row r="57" spans="1:68" s="1" customFormat="1" ht="12.75">
      <c r="A57" s="3">
        <v>24</v>
      </c>
      <c r="B57" s="3" t="s">
        <v>27</v>
      </c>
      <c r="C57" s="65"/>
      <c r="D57" s="65"/>
      <c r="E57" s="65"/>
      <c r="F57" s="65"/>
      <c r="G57" s="65"/>
      <c r="H57" s="65"/>
      <c r="I57" s="27">
        <v>1</v>
      </c>
      <c r="J57" s="3">
        <v>19</v>
      </c>
      <c r="K57" s="27">
        <v>1</v>
      </c>
      <c r="L57" s="3">
        <v>18</v>
      </c>
      <c r="M57" s="27">
        <v>0</v>
      </c>
      <c r="N57" s="3">
        <v>0</v>
      </c>
      <c r="O57" s="27">
        <v>1</v>
      </c>
      <c r="P57" s="3">
        <v>13</v>
      </c>
      <c r="Q57" s="4">
        <f t="shared" si="11"/>
        <v>3</v>
      </c>
      <c r="R57" s="4">
        <f t="shared" si="11"/>
        <v>50</v>
      </c>
      <c r="S57" s="27">
        <v>1</v>
      </c>
      <c r="T57" s="3">
        <v>14</v>
      </c>
      <c r="U57" s="27">
        <v>1</v>
      </c>
      <c r="V57" s="3">
        <v>8</v>
      </c>
      <c r="W57" s="27">
        <v>1</v>
      </c>
      <c r="X57" s="3">
        <v>13</v>
      </c>
      <c r="Y57" s="3">
        <v>1</v>
      </c>
      <c r="Z57" s="3">
        <v>15</v>
      </c>
      <c r="AA57" s="3">
        <v>1</v>
      </c>
      <c r="AB57" s="3">
        <v>14</v>
      </c>
      <c r="AC57" s="4">
        <f t="shared" si="9"/>
        <v>5</v>
      </c>
      <c r="AD57" s="4">
        <f t="shared" si="9"/>
        <v>64</v>
      </c>
      <c r="AE57" s="14"/>
      <c r="AF57" s="14"/>
      <c r="AG57" s="3"/>
      <c r="AH57" s="3"/>
      <c r="AI57" s="3"/>
      <c r="AJ57" s="3"/>
      <c r="AK57" s="3"/>
      <c r="AL57" s="3"/>
      <c r="AM57" s="4"/>
      <c r="AN57" s="4"/>
      <c r="AO57" s="4">
        <f t="shared" si="10"/>
        <v>8</v>
      </c>
      <c r="AP57" s="4">
        <f t="shared" si="10"/>
        <v>114</v>
      </c>
      <c r="AQ57" s="19"/>
      <c r="AR57" s="86"/>
      <c r="AS57" s="92">
        <f t="shared" si="5"/>
        <v>14.25</v>
      </c>
      <c r="AT57" s="113">
        <f t="shared" si="6"/>
        <v>101.5</v>
      </c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</row>
    <row r="58" spans="1:68" s="1" customFormat="1" ht="12.75">
      <c r="A58" s="3">
        <v>25</v>
      </c>
      <c r="B58" s="3" t="s">
        <v>28</v>
      </c>
      <c r="C58" s="65"/>
      <c r="D58" s="65"/>
      <c r="E58" s="65"/>
      <c r="F58" s="65"/>
      <c r="G58" s="65"/>
      <c r="H58" s="65"/>
      <c r="I58" s="27">
        <v>0</v>
      </c>
      <c r="J58" s="3">
        <v>0</v>
      </c>
      <c r="K58" s="27">
        <v>1</v>
      </c>
      <c r="L58" s="3">
        <v>19</v>
      </c>
      <c r="M58" s="27">
        <v>1</v>
      </c>
      <c r="N58" s="3">
        <v>20</v>
      </c>
      <c r="O58" s="27">
        <v>1</v>
      </c>
      <c r="P58" s="3">
        <v>17</v>
      </c>
      <c r="Q58" s="4">
        <f t="shared" si="11"/>
        <v>3</v>
      </c>
      <c r="R58" s="4">
        <f t="shared" si="11"/>
        <v>56</v>
      </c>
      <c r="S58" s="27">
        <v>1</v>
      </c>
      <c r="T58" s="3">
        <v>19</v>
      </c>
      <c r="U58" s="27">
        <v>1</v>
      </c>
      <c r="V58" s="3">
        <v>14</v>
      </c>
      <c r="W58" s="27">
        <v>1</v>
      </c>
      <c r="X58" s="3">
        <v>22</v>
      </c>
      <c r="Y58" s="3">
        <v>0</v>
      </c>
      <c r="Z58" s="3">
        <v>0</v>
      </c>
      <c r="AA58" s="3">
        <v>1</v>
      </c>
      <c r="AB58" s="3">
        <v>14</v>
      </c>
      <c r="AC58" s="4">
        <f t="shared" si="9"/>
        <v>4</v>
      </c>
      <c r="AD58" s="4">
        <f t="shared" si="9"/>
        <v>69</v>
      </c>
      <c r="AE58" s="14"/>
      <c r="AF58" s="14"/>
      <c r="AG58" s="3"/>
      <c r="AH58" s="3"/>
      <c r="AI58" s="3"/>
      <c r="AJ58" s="3"/>
      <c r="AK58" s="3"/>
      <c r="AL58" s="3"/>
      <c r="AM58" s="4"/>
      <c r="AN58" s="4"/>
      <c r="AO58" s="4">
        <f t="shared" si="10"/>
        <v>7</v>
      </c>
      <c r="AP58" s="4">
        <f t="shared" si="10"/>
        <v>125</v>
      </c>
      <c r="AQ58" s="19"/>
      <c r="AR58" s="86"/>
      <c r="AS58" s="92">
        <f t="shared" si="5"/>
        <v>17.857142857142858</v>
      </c>
      <c r="AT58" s="113">
        <f t="shared" si="6"/>
        <v>111</v>
      </c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</row>
    <row r="59" spans="1:68" s="1" customFormat="1" ht="12.75">
      <c r="A59" s="3">
        <v>26</v>
      </c>
      <c r="B59" s="3" t="s">
        <v>74</v>
      </c>
      <c r="C59" s="65"/>
      <c r="D59" s="65"/>
      <c r="E59" s="65"/>
      <c r="F59" s="65"/>
      <c r="G59" s="65"/>
      <c r="H59" s="65"/>
      <c r="I59" s="27">
        <v>0</v>
      </c>
      <c r="J59" s="3">
        <v>0</v>
      </c>
      <c r="K59" s="27">
        <v>1</v>
      </c>
      <c r="L59" s="3">
        <v>16</v>
      </c>
      <c r="M59" s="27">
        <v>0</v>
      </c>
      <c r="N59" s="3">
        <v>0</v>
      </c>
      <c r="O59" s="27">
        <v>1</v>
      </c>
      <c r="P59" s="3">
        <v>16</v>
      </c>
      <c r="Q59" s="4">
        <f t="shared" si="11"/>
        <v>2</v>
      </c>
      <c r="R59" s="4">
        <f t="shared" si="11"/>
        <v>32</v>
      </c>
      <c r="S59" s="27">
        <v>0</v>
      </c>
      <c r="T59" s="3">
        <v>0</v>
      </c>
      <c r="U59" s="27">
        <v>1</v>
      </c>
      <c r="V59" s="3">
        <v>17</v>
      </c>
      <c r="W59" s="27">
        <v>1</v>
      </c>
      <c r="X59" s="3">
        <v>11</v>
      </c>
      <c r="Y59" s="3">
        <v>0</v>
      </c>
      <c r="Z59" s="3">
        <v>0</v>
      </c>
      <c r="AA59" s="3">
        <v>1</v>
      </c>
      <c r="AB59" s="3">
        <v>13</v>
      </c>
      <c r="AC59" s="4">
        <f t="shared" si="9"/>
        <v>3</v>
      </c>
      <c r="AD59" s="4">
        <f t="shared" si="9"/>
        <v>41</v>
      </c>
      <c r="AE59" s="14"/>
      <c r="AF59" s="14"/>
      <c r="AG59" s="3"/>
      <c r="AH59" s="3"/>
      <c r="AI59" s="3"/>
      <c r="AJ59" s="3"/>
      <c r="AK59" s="3"/>
      <c r="AL59" s="3"/>
      <c r="AM59" s="4"/>
      <c r="AN59" s="4"/>
      <c r="AO59" s="4">
        <f t="shared" si="10"/>
        <v>5</v>
      </c>
      <c r="AP59" s="4">
        <f t="shared" si="10"/>
        <v>73</v>
      </c>
      <c r="AQ59" s="19"/>
      <c r="AR59" s="86"/>
      <c r="AS59" s="92">
        <f t="shared" si="5"/>
        <v>14.6</v>
      </c>
      <c r="AT59" s="113">
        <f t="shared" si="6"/>
        <v>65</v>
      </c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</row>
    <row r="60" spans="1:68" s="1" customFormat="1" ht="12.75">
      <c r="A60" s="3">
        <v>27</v>
      </c>
      <c r="B60" s="3" t="s">
        <v>29</v>
      </c>
      <c r="C60" s="65"/>
      <c r="D60" s="65"/>
      <c r="E60" s="65"/>
      <c r="F60" s="65"/>
      <c r="G60" s="65"/>
      <c r="H60" s="65"/>
      <c r="I60" s="27">
        <v>1</v>
      </c>
      <c r="J60" s="3">
        <v>21</v>
      </c>
      <c r="K60" s="27">
        <v>1</v>
      </c>
      <c r="L60" s="3">
        <v>30</v>
      </c>
      <c r="M60" s="27">
        <v>1</v>
      </c>
      <c r="N60" s="3">
        <v>15</v>
      </c>
      <c r="O60" s="27">
        <v>1</v>
      </c>
      <c r="P60" s="3">
        <v>21</v>
      </c>
      <c r="Q60" s="4">
        <f t="shared" si="11"/>
        <v>4</v>
      </c>
      <c r="R60" s="4">
        <f t="shared" si="11"/>
        <v>87</v>
      </c>
      <c r="S60" s="27">
        <v>1</v>
      </c>
      <c r="T60" s="3">
        <v>26</v>
      </c>
      <c r="U60" s="27">
        <v>1</v>
      </c>
      <c r="V60" s="3">
        <v>21</v>
      </c>
      <c r="W60" s="27">
        <v>1</v>
      </c>
      <c r="X60" s="3">
        <v>23</v>
      </c>
      <c r="Y60" s="3">
        <v>1</v>
      </c>
      <c r="Z60" s="3">
        <v>21</v>
      </c>
      <c r="AA60" s="3">
        <v>1</v>
      </c>
      <c r="AB60" s="3">
        <v>22</v>
      </c>
      <c r="AC60" s="4">
        <f t="shared" si="9"/>
        <v>5</v>
      </c>
      <c r="AD60" s="4">
        <f t="shared" si="9"/>
        <v>113</v>
      </c>
      <c r="AE60" s="14"/>
      <c r="AF60" s="14"/>
      <c r="AG60" s="3"/>
      <c r="AH60" s="3"/>
      <c r="AI60" s="3"/>
      <c r="AJ60" s="3"/>
      <c r="AK60" s="3"/>
      <c r="AL60" s="3"/>
      <c r="AM60" s="4"/>
      <c r="AN60" s="4"/>
      <c r="AO60" s="4">
        <f t="shared" si="10"/>
        <v>9</v>
      </c>
      <c r="AP60" s="4">
        <f t="shared" si="10"/>
        <v>200</v>
      </c>
      <c r="AQ60" s="19"/>
      <c r="AR60" s="86"/>
      <c r="AS60" s="92">
        <f t="shared" si="5"/>
        <v>22.22222222222222</v>
      </c>
      <c r="AT60" s="113">
        <f t="shared" si="6"/>
        <v>178.25</v>
      </c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</row>
    <row r="61" spans="1:68" s="1" customFormat="1" ht="12.75">
      <c r="A61" s="3">
        <v>28</v>
      </c>
      <c r="B61" s="3" t="s">
        <v>20</v>
      </c>
      <c r="C61" s="65"/>
      <c r="D61" s="65"/>
      <c r="E61" s="65"/>
      <c r="F61" s="65"/>
      <c r="G61" s="65"/>
      <c r="H61" s="65"/>
      <c r="I61" s="27">
        <v>1</v>
      </c>
      <c r="J61" s="3">
        <v>15</v>
      </c>
      <c r="K61" s="27">
        <v>0</v>
      </c>
      <c r="L61" s="3">
        <v>0</v>
      </c>
      <c r="M61" s="27">
        <v>1</v>
      </c>
      <c r="N61" s="3">
        <v>16</v>
      </c>
      <c r="O61" s="27">
        <v>0</v>
      </c>
      <c r="P61" s="3">
        <v>0</v>
      </c>
      <c r="Q61" s="4">
        <f>I61+K61+M61+O61</f>
        <v>2</v>
      </c>
      <c r="R61" s="4">
        <f t="shared" si="11"/>
        <v>31</v>
      </c>
      <c r="S61" s="27">
        <v>1</v>
      </c>
      <c r="T61" s="3">
        <v>12</v>
      </c>
      <c r="U61" s="27">
        <v>1</v>
      </c>
      <c r="V61" s="3">
        <v>15</v>
      </c>
      <c r="W61" s="27">
        <v>1</v>
      </c>
      <c r="X61" s="3">
        <v>13</v>
      </c>
      <c r="Y61" s="3">
        <v>1</v>
      </c>
      <c r="Z61" s="3">
        <v>12</v>
      </c>
      <c r="AA61" s="3">
        <v>1</v>
      </c>
      <c r="AB61" s="3">
        <v>14</v>
      </c>
      <c r="AC61" s="4">
        <f t="shared" si="9"/>
        <v>5</v>
      </c>
      <c r="AD61" s="4">
        <f t="shared" si="9"/>
        <v>66</v>
      </c>
      <c r="AE61" s="14"/>
      <c r="AF61" s="14"/>
      <c r="AG61" s="3"/>
      <c r="AH61" s="3"/>
      <c r="AI61" s="3"/>
      <c r="AJ61" s="3"/>
      <c r="AK61" s="3"/>
      <c r="AL61" s="3"/>
      <c r="AM61" s="4"/>
      <c r="AN61" s="4"/>
      <c r="AO61" s="4">
        <f t="shared" si="10"/>
        <v>7</v>
      </c>
      <c r="AP61" s="4">
        <f t="shared" si="10"/>
        <v>97</v>
      </c>
      <c r="AQ61" s="19"/>
      <c r="AR61" s="86"/>
      <c r="AS61" s="92">
        <f t="shared" si="5"/>
        <v>13.857142857142858</v>
      </c>
      <c r="AT61" s="113">
        <f t="shared" si="6"/>
        <v>89.25</v>
      </c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</row>
    <row r="62" spans="1:68" s="1" customFormat="1" ht="11.25" customHeight="1">
      <c r="A62" s="3">
        <v>29</v>
      </c>
      <c r="B62" s="3" t="s">
        <v>52</v>
      </c>
      <c r="C62" s="65"/>
      <c r="D62" s="65"/>
      <c r="E62" s="65"/>
      <c r="F62" s="65"/>
      <c r="G62" s="65"/>
      <c r="H62" s="65"/>
      <c r="I62" s="27">
        <v>1</v>
      </c>
      <c r="J62" s="19">
        <v>18</v>
      </c>
      <c r="K62" s="27"/>
      <c r="L62" s="3">
        <v>8</v>
      </c>
      <c r="M62" s="27">
        <v>1</v>
      </c>
      <c r="N62" s="3">
        <v>12</v>
      </c>
      <c r="O62" s="27">
        <v>1</v>
      </c>
      <c r="P62" s="3">
        <v>16</v>
      </c>
      <c r="Q62" s="4">
        <f t="shared" si="11"/>
        <v>3</v>
      </c>
      <c r="R62" s="4">
        <f t="shared" si="11"/>
        <v>54</v>
      </c>
      <c r="S62" s="27">
        <v>1</v>
      </c>
      <c r="T62" s="3">
        <v>9</v>
      </c>
      <c r="U62" s="27">
        <v>1</v>
      </c>
      <c r="V62" s="3">
        <v>18</v>
      </c>
      <c r="W62" s="27">
        <v>1</v>
      </c>
      <c r="X62" s="3">
        <v>19</v>
      </c>
      <c r="Y62" s="3">
        <v>1</v>
      </c>
      <c r="Z62" s="3">
        <v>20</v>
      </c>
      <c r="AA62" s="3">
        <v>1</v>
      </c>
      <c r="AB62" s="3">
        <v>20</v>
      </c>
      <c r="AC62" s="4">
        <f t="shared" si="9"/>
        <v>5</v>
      </c>
      <c r="AD62" s="4">
        <f t="shared" si="9"/>
        <v>86</v>
      </c>
      <c r="AE62" s="14"/>
      <c r="AF62" s="14"/>
      <c r="AG62" s="3"/>
      <c r="AH62" s="3"/>
      <c r="AI62" s="3"/>
      <c r="AJ62" s="3"/>
      <c r="AK62" s="3"/>
      <c r="AL62" s="3"/>
      <c r="AM62" s="4"/>
      <c r="AN62" s="4"/>
      <c r="AO62" s="4">
        <f t="shared" si="10"/>
        <v>8</v>
      </c>
      <c r="AP62" s="4">
        <f t="shared" si="10"/>
        <v>140</v>
      </c>
      <c r="AQ62" s="19"/>
      <c r="AR62" s="86"/>
      <c r="AS62" s="92">
        <f t="shared" si="5"/>
        <v>17.5</v>
      </c>
      <c r="AT62" s="113">
        <f t="shared" si="6"/>
        <v>126.5</v>
      </c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68" s="1" customFormat="1" ht="12.75">
      <c r="A63" s="3">
        <v>30</v>
      </c>
      <c r="B63" s="3" t="s">
        <v>30</v>
      </c>
      <c r="C63" s="65"/>
      <c r="D63" s="65"/>
      <c r="E63" s="65"/>
      <c r="F63" s="65"/>
      <c r="G63" s="65"/>
      <c r="H63" s="65"/>
      <c r="I63" s="27">
        <v>1</v>
      </c>
      <c r="J63" s="3">
        <v>21</v>
      </c>
      <c r="K63" s="27">
        <v>1</v>
      </c>
      <c r="L63" s="3">
        <v>19</v>
      </c>
      <c r="M63" s="27">
        <v>0</v>
      </c>
      <c r="N63" s="3"/>
      <c r="O63" s="27">
        <v>1</v>
      </c>
      <c r="P63" s="3">
        <v>19</v>
      </c>
      <c r="Q63" s="4">
        <f t="shared" si="11"/>
        <v>3</v>
      </c>
      <c r="R63" s="4">
        <f t="shared" si="11"/>
        <v>59</v>
      </c>
      <c r="S63" s="27">
        <v>1</v>
      </c>
      <c r="T63" s="3">
        <v>18</v>
      </c>
      <c r="U63" s="27">
        <v>1</v>
      </c>
      <c r="V63" s="3">
        <v>16</v>
      </c>
      <c r="W63" s="27">
        <v>1</v>
      </c>
      <c r="X63" s="3">
        <v>14</v>
      </c>
      <c r="Y63" s="3">
        <v>1</v>
      </c>
      <c r="Z63" s="3">
        <v>18</v>
      </c>
      <c r="AA63" s="3">
        <v>1</v>
      </c>
      <c r="AB63" s="3">
        <v>20</v>
      </c>
      <c r="AC63" s="4">
        <f t="shared" si="9"/>
        <v>5</v>
      </c>
      <c r="AD63" s="4">
        <f t="shared" si="9"/>
        <v>86</v>
      </c>
      <c r="AE63" s="14"/>
      <c r="AF63" s="14"/>
      <c r="AG63" s="3"/>
      <c r="AH63" s="3"/>
      <c r="AI63" s="3"/>
      <c r="AJ63" s="3"/>
      <c r="AK63" s="3"/>
      <c r="AL63" s="3"/>
      <c r="AM63" s="4"/>
      <c r="AN63" s="4"/>
      <c r="AO63" s="4">
        <f t="shared" si="10"/>
        <v>8</v>
      </c>
      <c r="AP63" s="4">
        <f t="shared" si="10"/>
        <v>145</v>
      </c>
      <c r="AQ63" s="19"/>
      <c r="AR63" s="86"/>
      <c r="AS63" s="92">
        <f t="shared" si="5"/>
        <v>18.125</v>
      </c>
      <c r="AT63" s="113">
        <f t="shared" si="6"/>
        <v>130.25</v>
      </c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</row>
    <row r="64" spans="1:68" s="1" customFormat="1" ht="12.75">
      <c r="A64" s="3">
        <v>31</v>
      </c>
      <c r="B64" s="3" t="s">
        <v>61</v>
      </c>
      <c r="C64" s="65"/>
      <c r="D64" s="65"/>
      <c r="E64" s="65"/>
      <c r="F64" s="65"/>
      <c r="G64" s="65"/>
      <c r="H64" s="65"/>
      <c r="I64" s="27">
        <v>1</v>
      </c>
      <c r="J64" s="3">
        <v>17</v>
      </c>
      <c r="K64" s="27">
        <v>0</v>
      </c>
      <c r="L64" s="3">
        <v>0</v>
      </c>
      <c r="M64" s="27">
        <v>1</v>
      </c>
      <c r="N64" s="3">
        <v>13</v>
      </c>
      <c r="O64" s="27">
        <v>1</v>
      </c>
      <c r="P64" s="3">
        <v>11</v>
      </c>
      <c r="Q64" s="4">
        <f t="shared" si="11"/>
        <v>3</v>
      </c>
      <c r="R64" s="4">
        <f t="shared" si="11"/>
        <v>41</v>
      </c>
      <c r="S64" s="27">
        <v>1</v>
      </c>
      <c r="T64" s="3">
        <v>13</v>
      </c>
      <c r="U64" s="27">
        <v>0</v>
      </c>
      <c r="V64" s="3">
        <v>0</v>
      </c>
      <c r="W64" s="27">
        <v>1</v>
      </c>
      <c r="X64" s="3">
        <v>17</v>
      </c>
      <c r="Y64" s="3">
        <v>1</v>
      </c>
      <c r="Z64" s="3">
        <v>14</v>
      </c>
      <c r="AA64" s="3">
        <v>1</v>
      </c>
      <c r="AB64" s="3">
        <v>10</v>
      </c>
      <c r="AC64" s="4">
        <f t="shared" si="9"/>
        <v>4</v>
      </c>
      <c r="AD64" s="4">
        <f t="shared" si="9"/>
        <v>54</v>
      </c>
      <c r="AE64" s="14"/>
      <c r="AF64" s="14"/>
      <c r="AG64" s="3"/>
      <c r="AH64" s="3"/>
      <c r="AI64" s="3"/>
      <c r="AJ64" s="3"/>
      <c r="AK64" s="3"/>
      <c r="AL64" s="3"/>
      <c r="AM64" s="4"/>
      <c r="AN64" s="4"/>
      <c r="AO64" s="4">
        <f t="shared" si="10"/>
        <v>7</v>
      </c>
      <c r="AP64" s="4">
        <f t="shared" si="10"/>
        <v>95</v>
      </c>
      <c r="AQ64" s="19"/>
      <c r="AR64" s="86"/>
      <c r="AS64" s="92">
        <f t="shared" si="5"/>
        <v>13.571428571428571</v>
      </c>
      <c r="AT64" s="113">
        <f t="shared" si="6"/>
        <v>84.75</v>
      </c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</row>
    <row r="65" spans="1:68" s="1" customFormat="1" ht="13.5" thickBot="1">
      <c r="A65" s="3">
        <v>32</v>
      </c>
      <c r="B65" s="3" t="s">
        <v>19</v>
      </c>
      <c r="C65" s="65"/>
      <c r="D65" s="65"/>
      <c r="E65" s="65"/>
      <c r="F65" s="65"/>
      <c r="G65" s="65"/>
      <c r="H65" s="65"/>
      <c r="I65" s="27">
        <v>1</v>
      </c>
      <c r="J65" s="3">
        <v>14</v>
      </c>
      <c r="K65" s="27">
        <v>1</v>
      </c>
      <c r="L65" s="3">
        <v>22</v>
      </c>
      <c r="M65" s="27">
        <v>1</v>
      </c>
      <c r="N65" s="3">
        <v>21</v>
      </c>
      <c r="O65" s="27">
        <v>1</v>
      </c>
      <c r="P65" s="3">
        <v>16</v>
      </c>
      <c r="Q65" s="4">
        <f t="shared" si="11"/>
        <v>4</v>
      </c>
      <c r="R65" s="4">
        <f t="shared" si="11"/>
        <v>73</v>
      </c>
      <c r="S65" s="27">
        <v>1</v>
      </c>
      <c r="T65" s="3">
        <v>21</v>
      </c>
      <c r="U65" s="27">
        <v>1</v>
      </c>
      <c r="V65" s="3">
        <v>20</v>
      </c>
      <c r="W65" s="27">
        <v>1</v>
      </c>
      <c r="X65" s="3">
        <v>15</v>
      </c>
      <c r="Y65" s="3">
        <v>1</v>
      </c>
      <c r="Z65" s="3">
        <v>20</v>
      </c>
      <c r="AA65" s="3">
        <v>1</v>
      </c>
      <c r="AB65" s="3">
        <v>19</v>
      </c>
      <c r="AC65" s="4">
        <f t="shared" si="9"/>
        <v>5</v>
      </c>
      <c r="AD65" s="4">
        <f t="shared" si="9"/>
        <v>95</v>
      </c>
      <c r="AE65" s="4"/>
      <c r="AF65" s="4"/>
      <c r="AG65" s="3"/>
      <c r="AH65" s="3"/>
      <c r="AI65" s="3"/>
      <c r="AJ65" s="3"/>
      <c r="AK65" s="3"/>
      <c r="AL65" s="3"/>
      <c r="AM65" s="4"/>
      <c r="AN65" s="4"/>
      <c r="AO65" s="4">
        <f t="shared" si="10"/>
        <v>9</v>
      </c>
      <c r="AP65" s="4">
        <f t="shared" si="10"/>
        <v>168</v>
      </c>
      <c r="AQ65" s="19"/>
      <c r="AR65" s="19"/>
      <c r="AS65" s="93">
        <f t="shared" si="5"/>
        <v>18.666666666666668</v>
      </c>
      <c r="AT65" s="114">
        <f t="shared" si="6"/>
        <v>149.75</v>
      </c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</row>
    <row r="66" spans="1:68" s="1" customFormat="1" ht="13.5" thickBot="1">
      <c r="A66" s="90"/>
      <c r="B66" s="45" t="s">
        <v>62</v>
      </c>
      <c r="C66" s="68"/>
      <c r="D66" s="68"/>
      <c r="E66" s="68"/>
      <c r="F66" s="68"/>
      <c r="G66" s="68"/>
      <c r="H66" s="68"/>
      <c r="I66" s="45">
        <f>SUM(I32:I65)</f>
        <v>29</v>
      </c>
      <c r="J66" s="45">
        <f aca="true" t="shared" si="12" ref="J66:AO66">SUM(J32:J65)</f>
        <v>617</v>
      </c>
      <c r="K66" s="45">
        <f t="shared" si="12"/>
        <v>25</v>
      </c>
      <c r="L66" s="45">
        <f t="shared" si="12"/>
        <v>551</v>
      </c>
      <c r="M66" s="45">
        <f t="shared" si="12"/>
        <v>28</v>
      </c>
      <c r="N66" s="45">
        <f t="shared" si="12"/>
        <v>599</v>
      </c>
      <c r="O66" s="45">
        <f t="shared" si="12"/>
        <v>32</v>
      </c>
      <c r="P66" s="45">
        <f t="shared" si="12"/>
        <v>612</v>
      </c>
      <c r="Q66" s="45">
        <f t="shared" si="12"/>
        <v>114</v>
      </c>
      <c r="R66" s="45">
        <f t="shared" si="12"/>
        <v>2379</v>
      </c>
      <c r="S66" s="45">
        <f t="shared" si="12"/>
        <v>32</v>
      </c>
      <c r="T66" s="45">
        <f t="shared" si="12"/>
        <v>593</v>
      </c>
      <c r="U66" s="45">
        <f t="shared" si="12"/>
        <v>34</v>
      </c>
      <c r="V66" s="45">
        <f t="shared" si="12"/>
        <v>609</v>
      </c>
      <c r="W66" s="45">
        <f t="shared" si="12"/>
        <v>33</v>
      </c>
      <c r="X66" s="45">
        <f t="shared" si="12"/>
        <v>659</v>
      </c>
      <c r="Y66" s="45">
        <f t="shared" si="12"/>
        <v>32</v>
      </c>
      <c r="Z66" s="45">
        <f t="shared" si="12"/>
        <v>642</v>
      </c>
      <c r="AA66" s="45">
        <f t="shared" si="12"/>
        <v>36</v>
      </c>
      <c r="AB66" s="45">
        <f t="shared" si="12"/>
        <v>691</v>
      </c>
      <c r="AC66" s="45">
        <f t="shared" si="12"/>
        <v>167</v>
      </c>
      <c r="AD66" s="45">
        <f t="shared" si="12"/>
        <v>3194</v>
      </c>
      <c r="AE66" s="45">
        <f t="shared" si="12"/>
        <v>0</v>
      </c>
      <c r="AF66" s="45">
        <f t="shared" si="12"/>
        <v>0</v>
      </c>
      <c r="AG66" s="45"/>
      <c r="AH66" s="45"/>
      <c r="AI66" s="45"/>
      <c r="AJ66" s="45"/>
      <c r="AK66" s="45"/>
      <c r="AL66" s="45"/>
      <c r="AM66" s="45"/>
      <c r="AN66" s="45"/>
      <c r="AO66" s="45">
        <f t="shared" si="12"/>
        <v>281</v>
      </c>
      <c r="AP66" s="45">
        <f>SUM(AP32:AP65)</f>
        <v>5573</v>
      </c>
      <c r="AQ66" s="45"/>
      <c r="AR66" s="110"/>
      <c r="AS66" s="111">
        <f t="shared" si="5"/>
        <v>19.83274021352313</v>
      </c>
      <c r="AT66" s="115">
        <f t="shared" si="6"/>
        <v>4978.25</v>
      </c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</row>
    <row r="67" spans="1:68" s="1" customFormat="1" ht="12.75">
      <c r="A67" s="13"/>
      <c r="B67" s="13"/>
      <c r="C67" s="69"/>
      <c r="D67" s="69"/>
      <c r="E67" s="69"/>
      <c r="F67" s="69"/>
      <c r="G67" s="69"/>
      <c r="H67" s="69"/>
      <c r="I67" s="30"/>
      <c r="J67" s="13"/>
      <c r="K67" s="30"/>
      <c r="L67" s="13"/>
      <c r="M67" s="30"/>
      <c r="N67" s="13"/>
      <c r="O67" s="30"/>
      <c r="P67" s="13"/>
      <c r="Q67" s="14" t="s">
        <v>86</v>
      </c>
      <c r="R67" s="14"/>
      <c r="S67" s="30"/>
      <c r="T67" s="13"/>
      <c r="U67" s="30"/>
      <c r="V67" s="13"/>
      <c r="W67" s="30"/>
      <c r="X67" s="13"/>
      <c r="Y67" s="13"/>
      <c r="Z67" s="13"/>
      <c r="AA67" s="13"/>
      <c r="AB67" s="13"/>
      <c r="AC67" s="14"/>
      <c r="AD67" s="14"/>
      <c r="AE67" s="14"/>
      <c r="AF67" s="14"/>
      <c r="AG67" s="13"/>
      <c r="AH67" s="13"/>
      <c r="AI67" s="13"/>
      <c r="AJ67" s="13"/>
      <c r="AK67" s="13"/>
      <c r="AL67" s="13"/>
      <c r="AM67" s="14"/>
      <c r="AN67" s="14"/>
      <c r="AO67" s="14"/>
      <c r="AP67" s="14"/>
      <c r="AQ67" s="21"/>
      <c r="AR67" s="88"/>
      <c r="AS67" s="95"/>
      <c r="AT67" s="117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</row>
    <row r="68" spans="1:68" s="1" customFormat="1" ht="13.5" thickBot="1">
      <c r="A68" s="3">
        <v>1</v>
      </c>
      <c r="B68" s="11" t="s">
        <v>31</v>
      </c>
      <c r="C68" s="65"/>
      <c r="D68" s="65"/>
      <c r="E68" s="65"/>
      <c r="F68" s="65"/>
      <c r="G68" s="65"/>
      <c r="H68" s="65"/>
      <c r="I68" s="27">
        <v>3</v>
      </c>
      <c r="J68" s="3">
        <v>78</v>
      </c>
      <c r="K68" s="27">
        <v>2</v>
      </c>
      <c r="L68" s="3">
        <v>62</v>
      </c>
      <c r="M68" s="27">
        <v>2</v>
      </c>
      <c r="N68" s="3">
        <v>54</v>
      </c>
      <c r="O68" s="27">
        <v>3</v>
      </c>
      <c r="P68" s="3">
        <v>77</v>
      </c>
      <c r="Q68" s="4">
        <f>O68+M68+K68+I68</f>
        <v>10</v>
      </c>
      <c r="R68" s="4">
        <f>P68+N68+L68+J68</f>
        <v>271</v>
      </c>
      <c r="S68" s="27"/>
      <c r="T68" s="3"/>
      <c r="U68" s="27"/>
      <c r="V68" s="3"/>
      <c r="W68" s="27"/>
      <c r="X68" s="3"/>
      <c r="Y68" s="3"/>
      <c r="Z68" s="3"/>
      <c r="AA68" s="3"/>
      <c r="AB68" s="3"/>
      <c r="AC68" s="4"/>
      <c r="AD68" s="4"/>
      <c r="AE68" s="4"/>
      <c r="AF68" s="4"/>
      <c r="AG68" s="3"/>
      <c r="AH68" s="3"/>
      <c r="AI68" s="3"/>
      <c r="AJ68" s="3"/>
      <c r="AK68" s="3"/>
      <c r="AL68" s="3"/>
      <c r="AM68" s="4"/>
      <c r="AN68" s="4"/>
      <c r="AO68" s="4">
        <f>AC68+Q68</f>
        <v>10</v>
      </c>
      <c r="AP68" s="4">
        <f>AN68+R68</f>
        <v>271</v>
      </c>
      <c r="AQ68" s="19"/>
      <c r="AR68" s="86"/>
      <c r="AS68" s="93">
        <f t="shared" si="5"/>
        <v>27.1</v>
      </c>
      <c r="AT68" s="114">
        <f t="shared" si="6"/>
        <v>203.25</v>
      </c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</row>
    <row r="69" spans="1:68" s="1" customFormat="1" ht="13.5" thickBot="1">
      <c r="A69" s="44"/>
      <c r="B69" s="45" t="s">
        <v>51</v>
      </c>
      <c r="C69" s="68"/>
      <c r="D69" s="68"/>
      <c r="E69" s="71"/>
      <c r="F69" s="71"/>
      <c r="G69" s="71"/>
      <c r="H69" s="71"/>
      <c r="I69" s="45">
        <f aca="true" t="shared" si="13" ref="I69:R69">I68</f>
        <v>3</v>
      </c>
      <c r="J69" s="45">
        <f t="shared" si="13"/>
        <v>78</v>
      </c>
      <c r="K69" s="45">
        <f t="shared" si="13"/>
        <v>2</v>
      </c>
      <c r="L69" s="45">
        <f t="shared" si="13"/>
        <v>62</v>
      </c>
      <c r="M69" s="45">
        <f t="shared" si="13"/>
        <v>2</v>
      </c>
      <c r="N69" s="45">
        <f t="shared" si="13"/>
        <v>54</v>
      </c>
      <c r="O69" s="45">
        <f t="shared" si="13"/>
        <v>3</v>
      </c>
      <c r="P69" s="45">
        <f t="shared" si="13"/>
        <v>77</v>
      </c>
      <c r="Q69" s="45">
        <f t="shared" si="13"/>
        <v>10</v>
      </c>
      <c r="R69" s="45">
        <f t="shared" si="13"/>
        <v>271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f>AO68</f>
        <v>10</v>
      </c>
      <c r="AP69" s="45">
        <f>AP68</f>
        <v>271</v>
      </c>
      <c r="AQ69" s="56"/>
      <c r="AR69" s="89"/>
      <c r="AS69" s="94">
        <f t="shared" si="5"/>
        <v>27.1</v>
      </c>
      <c r="AT69" s="115">
        <f t="shared" si="6"/>
        <v>203.25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</row>
    <row r="70" spans="1:68" s="1" customFormat="1" ht="12.75" customHeight="1">
      <c r="A70" s="13"/>
      <c r="B70" s="21"/>
      <c r="C70" s="69"/>
      <c r="D70" s="69"/>
      <c r="E70" s="69"/>
      <c r="F70" s="69"/>
      <c r="G70" s="69"/>
      <c r="H70" s="69"/>
      <c r="I70" s="30"/>
      <c r="J70" s="13"/>
      <c r="K70" s="30"/>
      <c r="L70" s="13"/>
      <c r="M70" s="30"/>
      <c r="N70" s="13"/>
      <c r="O70" s="30"/>
      <c r="P70" s="13"/>
      <c r="Q70" s="14" t="s">
        <v>73</v>
      </c>
      <c r="R70" s="14"/>
      <c r="S70" s="30"/>
      <c r="T70" s="13"/>
      <c r="U70" s="30"/>
      <c r="V70" s="13"/>
      <c r="W70" s="30"/>
      <c r="X70" s="13"/>
      <c r="Y70" s="13"/>
      <c r="Z70" s="13"/>
      <c r="AA70" s="13"/>
      <c r="AB70" s="13"/>
      <c r="AC70" s="14"/>
      <c r="AD70" s="14"/>
      <c r="AE70" s="14"/>
      <c r="AF70" s="14"/>
      <c r="AG70" s="13"/>
      <c r="AH70" s="13"/>
      <c r="AI70" s="13"/>
      <c r="AJ70" s="13"/>
      <c r="AK70" s="13"/>
      <c r="AL70" s="13"/>
      <c r="AM70" s="14"/>
      <c r="AN70" s="14"/>
      <c r="AO70" s="14"/>
      <c r="AP70" s="14"/>
      <c r="AQ70" s="21"/>
      <c r="AR70" s="88"/>
      <c r="AS70" s="95"/>
      <c r="AT70" s="117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</row>
    <row r="71" spans="1:68" s="1" customFormat="1" ht="12.75" customHeight="1">
      <c r="A71" s="3">
        <v>1</v>
      </c>
      <c r="B71" s="80" t="s">
        <v>93</v>
      </c>
      <c r="C71" s="223">
        <v>1</v>
      </c>
      <c r="D71" s="223">
        <v>20</v>
      </c>
      <c r="E71" s="223">
        <v>1</v>
      </c>
      <c r="F71" s="223">
        <v>11</v>
      </c>
      <c r="G71" s="223">
        <v>1</v>
      </c>
      <c r="H71" s="223">
        <v>17</v>
      </c>
      <c r="I71" s="27">
        <v>1</v>
      </c>
      <c r="J71" s="3">
        <v>13</v>
      </c>
      <c r="K71" s="27">
        <v>1</v>
      </c>
      <c r="L71" s="3">
        <v>14</v>
      </c>
      <c r="M71" s="27">
        <v>1</v>
      </c>
      <c r="N71" s="3">
        <v>19</v>
      </c>
      <c r="O71" s="27">
        <v>1</v>
      </c>
      <c r="P71" s="3">
        <v>18</v>
      </c>
      <c r="Q71" s="4">
        <f aca="true" t="shared" si="14" ref="Q71:R74">I71+K71+M71+O71</f>
        <v>4</v>
      </c>
      <c r="R71" s="4">
        <f t="shared" si="14"/>
        <v>64</v>
      </c>
      <c r="S71" s="27"/>
      <c r="T71" s="3"/>
      <c r="U71" s="27"/>
      <c r="V71" s="3"/>
      <c r="W71" s="27"/>
      <c r="X71" s="3"/>
      <c r="Y71" s="3"/>
      <c r="Z71" s="3"/>
      <c r="AA71" s="3"/>
      <c r="AB71" s="3"/>
      <c r="AC71" s="4"/>
      <c r="AD71" s="4"/>
      <c r="AE71" s="4"/>
      <c r="AF71" s="4"/>
      <c r="AG71" s="3"/>
      <c r="AH71" s="3"/>
      <c r="AI71" s="3"/>
      <c r="AJ71" s="3"/>
      <c r="AK71" s="3"/>
      <c r="AL71" s="3"/>
      <c r="AM71" s="4"/>
      <c r="AN71" s="4"/>
      <c r="AO71" s="4">
        <f>Q71+AC71</f>
        <v>4</v>
      </c>
      <c r="AP71" s="4">
        <f>R71+AD71</f>
        <v>64</v>
      </c>
      <c r="AQ71" s="19">
        <f>C71+E71+G71</f>
        <v>3</v>
      </c>
      <c r="AR71" s="86">
        <f>D71+F71+H71</f>
        <v>48</v>
      </c>
      <c r="AS71" s="92">
        <f t="shared" si="5"/>
        <v>16</v>
      </c>
      <c r="AT71" s="113">
        <f t="shared" si="6"/>
        <v>48</v>
      </c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</row>
    <row r="72" spans="1:68" s="1" customFormat="1" ht="12.75" customHeight="1">
      <c r="A72" s="3">
        <v>2</v>
      </c>
      <c r="B72" s="80" t="s">
        <v>75</v>
      </c>
      <c r="C72" s="223">
        <v>1</v>
      </c>
      <c r="D72" s="223">
        <v>15</v>
      </c>
      <c r="E72" s="223">
        <v>1</v>
      </c>
      <c r="F72" s="223">
        <v>19</v>
      </c>
      <c r="G72" s="223"/>
      <c r="H72" s="223"/>
      <c r="I72" s="27">
        <v>1</v>
      </c>
      <c r="J72" s="3">
        <v>12</v>
      </c>
      <c r="K72" s="27">
        <v>0</v>
      </c>
      <c r="L72" s="3">
        <v>0</v>
      </c>
      <c r="M72" s="27">
        <v>1</v>
      </c>
      <c r="N72" s="3">
        <v>18</v>
      </c>
      <c r="O72" s="27">
        <v>0</v>
      </c>
      <c r="P72" s="3">
        <v>0</v>
      </c>
      <c r="Q72" s="4">
        <f t="shared" si="14"/>
        <v>2</v>
      </c>
      <c r="R72" s="4">
        <f t="shared" si="14"/>
        <v>30</v>
      </c>
      <c r="S72" s="27"/>
      <c r="T72" s="3"/>
      <c r="U72" s="27"/>
      <c r="V72" s="3"/>
      <c r="W72" s="27"/>
      <c r="X72" s="3"/>
      <c r="Y72" s="3"/>
      <c r="Z72" s="3"/>
      <c r="AA72" s="3"/>
      <c r="AB72" s="3"/>
      <c r="AC72" s="4"/>
      <c r="AD72" s="4"/>
      <c r="AE72" s="4"/>
      <c r="AF72" s="4"/>
      <c r="AG72" s="3"/>
      <c r="AH72" s="3"/>
      <c r="AI72" s="3"/>
      <c r="AJ72" s="3"/>
      <c r="AK72" s="3"/>
      <c r="AL72" s="3"/>
      <c r="AM72" s="4"/>
      <c r="AN72" s="4"/>
      <c r="AO72" s="4">
        <f>Q72+AC72</f>
        <v>2</v>
      </c>
      <c r="AP72" s="4">
        <f>R72+AD72</f>
        <v>30</v>
      </c>
      <c r="AQ72" s="19">
        <f aca="true" t="shared" si="15" ref="AQ72:AR74">C72+E72+G72</f>
        <v>2</v>
      </c>
      <c r="AR72" s="86">
        <f t="shared" si="15"/>
        <v>34</v>
      </c>
      <c r="AS72" s="92">
        <f t="shared" si="5"/>
        <v>15</v>
      </c>
      <c r="AT72" s="113">
        <f t="shared" si="6"/>
        <v>22.5</v>
      </c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</row>
    <row r="73" spans="1:68" s="1" customFormat="1" ht="12.75">
      <c r="A73" s="3">
        <v>3</v>
      </c>
      <c r="B73" s="81" t="s">
        <v>94</v>
      </c>
      <c r="C73" s="224"/>
      <c r="D73" s="224"/>
      <c r="E73" s="223">
        <v>1</v>
      </c>
      <c r="F73" s="223">
        <v>17</v>
      </c>
      <c r="G73" s="223">
        <v>1</v>
      </c>
      <c r="H73" s="223">
        <v>19</v>
      </c>
      <c r="I73" s="27">
        <v>0</v>
      </c>
      <c r="J73" s="3">
        <v>0</v>
      </c>
      <c r="K73" s="27">
        <v>1</v>
      </c>
      <c r="L73" s="3">
        <v>13</v>
      </c>
      <c r="M73" s="27">
        <v>0</v>
      </c>
      <c r="N73" s="3">
        <v>0</v>
      </c>
      <c r="O73" s="27">
        <v>1</v>
      </c>
      <c r="P73" s="3">
        <v>10</v>
      </c>
      <c r="Q73" s="4">
        <f t="shared" si="14"/>
        <v>2</v>
      </c>
      <c r="R73" s="4">
        <f t="shared" si="14"/>
        <v>23</v>
      </c>
      <c r="S73" s="27"/>
      <c r="T73" s="3"/>
      <c r="U73" s="27"/>
      <c r="V73" s="3"/>
      <c r="W73" s="27"/>
      <c r="X73" s="3"/>
      <c r="Y73" s="3"/>
      <c r="Z73" s="3"/>
      <c r="AA73" s="3"/>
      <c r="AB73" s="3"/>
      <c r="AC73" s="4"/>
      <c r="AD73" s="4"/>
      <c r="AE73" s="4"/>
      <c r="AF73" s="4"/>
      <c r="AG73" s="3"/>
      <c r="AH73" s="3"/>
      <c r="AI73" s="3"/>
      <c r="AJ73" s="3"/>
      <c r="AK73" s="3"/>
      <c r="AL73" s="3"/>
      <c r="AM73" s="4"/>
      <c r="AN73" s="4"/>
      <c r="AO73" s="4">
        <f>AC73+Q73</f>
        <v>2</v>
      </c>
      <c r="AP73" s="4">
        <f>AD73+R73</f>
        <v>23</v>
      </c>
      <c r="AQ73" s="19">
        <f t="shared" si="15"/>
        <v>2</v>
      </c>
      <c r="AR73" s="86">
        <f t="shared" si="15"/>
        <v>36</v>
      </c>
      <c r="AS73" s="92">
        <f t="shared" si="5"/>
        <v>11.5</v>
      </c>
      <c r="AT73" s="113">
        <f t="shared" si="6"/>
        <v>17.25</v>
      </c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</row>
    <row r="74" spans="1:68" s="1" customFormat="1" ht="13.5" thickBot="1">
      <c r="A74" s="11">
        <v>4</v>
      </c>
      <c r="B74" s="79" t="s">
        <v>76</v>
      </c>
      <c r="C74" s="225">
        <v>1</v>
      </c>
      <c r="D74" s="225">
        <v>21</v>
      </c>
      <c r="E74" s="226"/>
      <c r="F74" s="226"/>
      <c r="G74" s="226"/>
      <c r="H74" s="226"/>
      <c r="I74" s="77">
        <v>0</v>
      </c>
      <c r="J74" s="75">
        <v>0</v>
      </c>
      <c r="K74" s="77">
        <v>1</v>
      </c>
      <c r="L74" s="75">
        <v>15</v>
      </c>
      <c r="M74" s="77">
        <v>0</v>
      </c>
      <c r="N74" s="75">
        <v>0</v>
      </c>
      <c r="O74" s="77">
        <v>1</v>
      </c>
      <c r="P74" s="75">
        <v>13</v>
      </c>
      <c r="Q74" s="12">
        <f t="shared" si="14"/>
        <v>2</v>
      </c>
      <c r="R74" s="12">
        <f t="shared" si="14"/>
        <v>28</v>
      </c>
      <c r="S74" s="77"/>
      <c r="T74" s="75"/>
      <c r="U74" s="77"/>
      <c r="V74" s="75"/>
      <c r="W74" s="77"/>
      <c r="X74" s="75"/>
      <c r="Y74" s="75"/>
      <c r="Z74" s="75"/>
      <c r="AA74" s="75"/>
      <c r="AB74" s="75"/>
      <c r="AC74" s="15"/>
      <c r="AD74" s="15"/>
      <c r="AE74" s="15"/>
      <c r="AF74" s="15"/>
      <c r="AG74" s="75"/>
      <c r="AH74" s="75"/>
      <c r="AI74" s="75"/>
      <c r="AJ74" s="75"/>
      <c r="AK74" s="75"/>
      <c r="AL74" s="75"/>
      <c r="AM74" s="15"/>
      <c r="AN74" s="15"/>
      <c r="AO74" s="12">
        <f>AC74+Q74</f>
        <v>2</v>
      </c>
      <c r="AP74" s="12">
        <f>AD74+R74</f>
        <v>28</v>
      </c>
      <c r="AQ74" s="105">
        <f t="shared" si="15"/>
        <v>1</v>
      </c>
      <c r="AR74" s="106">
        <f t="shared" si="15"/>
        <v>21</v>
      </c>
      <c r="AS74" s="93">
        <f t="shared" si="5"/>
        <v>14</v>
      </c>
      <c r="AT74" s="113">
        <f t="shared" si="6"/>
        <v>21</v>
      </c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</row>
    <row r="75" spans="1:68" s="104" customFormat="1" ht="12" thickBot="1">
      <c r="A75" s="82"/>
      <c r="B75" s="101" t="s">
        <v>59</v>
      </c>
      <c r="C75" s="227">
        <f>SUM(C71:C74)</f>
        <v>3</v>
      </c>
      <c r="D75" s="227">
        <f aca="true" t="shared" si="16" ref="D75:R75">SUM(D71:D74)</f>
        <v>56</v>
      </c>
      <c r="E75" s="227">
        <f t="shared" si="16"/>
        <v>3</v>
      </c>
      <c r="F75" s="227">
        <f t="shared" si="16"/>
        <v>47</v>
      </c>
      <c r="G75" s="227">
        <f t="shared" si="16"/>
        <v>2</v>
      </c>
      <c r="H75" s="227">
        <f t="shared" si="16"/>
        <v>36</v>
      </c>
      <c r="I75" s="102">
        <f t="shared" si="16"/>
        <v>2</v>
      </c>
      <c r="J75" s="102">
        <f t="shared" si="16"/>
        <v>25</v>
      </c>
      <c r="K75" s="102">
        <f t="shared" si="16"/>
        <v>3</v>
      </c>
      <c r="L75" s="102">
        <f t="shared" si="16"/>
        <v>42</v>
      </c>
      <c r="M75" s="102">
        <f t="shared" si="16"/>
        <v>2</v>
      </c>
      <c r="N75" s="102">
        <f t="shared" si="16"/>
        <v>37</v>
      </c>
      <c r="O75" s="102">
        <f t="shared" si="16"/>
        <v>3</v>
      </c>
      <c r="P75" s="102">
        <f t="shared" si="16"/>
        <v>41</v>
      </c>
      <c r="Q75" s="102">
        <f t="shared" si="16"/>
        <v>10</v>
      </c>
      <c r="R75" s="102">
        <f t="shared" si="16"/>
        <v>145</v>
      </c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>
        <f>SUM(AO71:AO74)</f>
        <v>10</v>
      </c>
      <c r="AP75" s="102">
        <f>SUM(AP71:AP74)</f>
        <v>145</v>
      </c>
      <c r="AQ75" s="102">
        <f>SUM(AQ71:AQ74)</f>
        <v>8</v>
      </c>
      <c r="AR75" s="102">
        <f>SUM(AR71:AR74)</f>
        <v>139</v>
      </c>
      <c r="AS75" s="107">
        <f t="shared" si="5"/>
        <v>14.5</v>
      </c>
      <c r="AT75" s="118">
        <f t="shared" si="6"/>
        <v>108.75</v>
      </c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</row>
    <row r="76" spans="1:68" s="43" customFormat="1" ht="13.5" thickBot="1">
      <c r="A76" s="47"/>
      <c r="B76" s="46" t="s">
        <v>32</v>
      </c>
      <c r="C76" s="227">
        <f>C75+C69+C66+C30</f>
        <v>3</v>
      </c>
      <c r="D76" s="227">
        <f aca="true" t="shared" si="17" ref="D76:AR76">D75+D69+D66+D30</f>
        <v>56</v>
      </c>
      <c r="E76" s="227">
        <f t="shared" si="17"/>
        <v>3</v>
      </c>
      <c r="F76" s="227">
        <f>F75+F69+F66+F30</f>
        <v>47</v>
      </c>
      <c r="G76" s="227">
        <f t="shared" si="17"/>
        <v>2</v>
      </c>
      <c r="H76" s="227">
        <f t="shared" si="17"/>
        <v>36</v>
      </c>
      <c r="I76" s="108">
        <f t="shared" si="17"/>
        <v>52</v>
      </c>
      <c r="J76" s="108">
        <f t="shared" si="17"/>
        <v>1202</v>
      </c>
      <c r="K76" s="108">
        <f t="shared" si="17"/>
        <v>51</v>
      </c>
      <c r="L76" s="108">
        <f t="shared" si="17"/>
        <v>1179</v>
      </c>
      <c r="M76" s="108">
        <f t="shared" si="17"/>
        <v>50</v>
      </c>
      <c r="N76" s="108">
        <f t="shared" si="17"/>
        <v>1166</v>
      </c>
      <c r="O76" s="108">
        <f t="shared" si="17"/>
        <v>57</v>
      </c>
      <c r="P76" s="108">
        <f t="shared" si="17"/>
        <v>1226</v>
      </c>
      <c r="Q76" s="108">
        <f t="shared" si="17"/>
        <v>210</v>
      </c>
      <c r="R76" s="108">
        <f t="shared" si="17"/>
        <v>4773</v>
      </c>
      <c r="S76" s="108">
        <f t="shared" si="17"/>
        <v>53</v>
      </c>
      <c r="T76" s="108">
        <f t="shared" si="17"/>
        <v>1084</v>
      </c>
      <c r="U76" s="108">
        <f t="shared" si="17"/>
        <v>58</v>
      </c>
      <c r="V76" s="108">
        <f t="shared" si="17"/>
        <v>1193</v>
      </c>
      <c r="W76" s="108">
        <f t="shared" si="17"/>
        <v>58</v>
      </c>
      <c r="X76" s="108">
        <f t="shared" si="17"/>
        <v>1191</v>
      </c>
      <c r="Y76" s="108">
        <f t="shared" si="17"/>
        <v>53</v>
      </c>
      <c r="Z76" s="108">
        <f t="shared" si="17"/>
        <v>1150</v>
      </c>
      <c r="AA76" s="108">
        <f t="shared" si="17"/>
        <v>60</v>
      </c>
      <c r="AB76" s="108">
        <f t="shared" si="17"/>
        <v>1281</v>
      </c>
      <c r="AC76" s="108">
        <f t="shared" si="17"/>
        <v>282</v>
      </c>
      <c r="AD76" s="108">
        <f t="shared" si="17"/>
        <v>5899</v>
      </c>
      <c r="AE76" s="108">
        <f t="shared" si="17"/>
        <v>0</v>
      </c>
      <c r="AF76" s="108">
        <f t="shared" si="17"/>
        <v>0</v>
      </c>
      <c r="AG76" s="108">
        <f t="shared" si="17"/>
        <v>11</v>
      </c>
      <c r="AH76" s="108">
        <f t="shared" si="17"/>
        <v>284</v>
      </c>
      <c r="AI76" s="108">
        <f t="shared" si="17"/>
        <v>15</v>
      </c>
      <c r="AJ76" s="108">
        <f t="shared" si="17"/>
        <v>303</v>
      </c>
      <c r="AK76" s="108">
        <f t="shared" si="17"/>
        <v>19</v>
      </c>
      <c r="AL76" s="108">
        <f t="shared" si="17"/>
        <v>399</v>
      </c>
      <c r="AM76" s="108">
        <f t="shared" si="17"/>
        <v>45</v>
      </c>
      <c r="AN76" s="108">
        <f>AN75+AN69+AN66+AN30</f>
        <v>986</v>
      </c>
      <c r="AO76" s="108">
        <f t="shared" si="17"/>
        <v>537</v>
      </c>
      <c r="AP76" s="108">
        <f>AP75+AP69+AP66+AP30</f>
        <v>11658</v>
      </c>
      <c r="AQ76" s="108">
        <f t="shared" si="17"/>
        <v>8</v>
      </c>
      <c r="AR76" s="108">
        <f t="shared" si="17"/>
        <v>139</v>
      </c>
      <c r="AS76" s="109">
        <f t="shared" si="5"/>
        <v>21.70949720670391</v>
      </c>
      <c r="AT76" s="115">
        <f>(R76*0.75)+(AD76*1)+(AN76*1.22)</f>
        <v>10681.67</v>
      </c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1:68" ht="12.75">
      <c r="A77" s="18"/>
      <c r="B77" s="18"/>
      <c r="C77" s="18"/>
      <c r="D77" s="18"/>
      <c r="E77" s="18"/>
      <c r="F77" s="18"/>
      <c r="G77" s="18"/>
      <c r="H77" s="25"/>
      <c r="I77" s="41"/>
      <c r="J77" s="41"/>
      <c r="K77" s="41"/>
      <c r="L77" s="41"/>
      <c r="M77" s="41"/>
      <c r="N77" s="41"/>
      <c r="O77" s="41"/>
      <c r="P77" s="18"/>
      <c r="Q77" s="24"/>
      <c r="R77" s="24"/>
      <c r="S77" s="31"/>
      <c r="T77" s="18"/>
      <c r="U77" s="31"/>
      <c r="V77" s="18"/>
      <c r="W77" s="31"/>
      <c r="X77" s="18"/>
      <c r="Y77" s="18"/>
      <c r="Z77" s="18"/>
      <c r="AA77" s="18"/>
      <c r="AB77" s="18"/>
      <c r="AC77" s="24"/>
      <c r="AD77" s="24"/>
      <c r="AE77" s="24"/>
      <c r="AF77" s="24"/>
      <c r="AG77" s="18"/>
      <c r="AH77" s="18"/>
      <c r="AI77" s="18"/>
      <c r="AJ77" s="18"/>
      <c r="AK77" s="18"/>
      <c r="AL77" s="18"/>
      <c r="AM77" s="18"/>
      <c r="AN77" s="25">
        <f>AN76*1.22</f>
        <v>1202.92</v>
      </c>
      <c r="AO77" s="24"/>
      <c r="AP77" s="24"/>
      <c r="AQ77" s="18"/>
      <c r="AR77" s="18"/>
      <c r="AS77" s="96"/>
      <c r="AT77" s="119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 ht="12.75">
      <c r="A78" s="18"/>
      <c r="B78" s="18"/>
      <c r="C78" s="18"/>
      <c r="D78" s="18"/>
      <c r="E78" s="18"/>
      <c r="F78" s="18"/>
      <c r="G78" s="18"/>
      <c r="H78" s="18"/>
      <c r="I78" s="31"/>
      <c r="J78" s="18"/>
      <c r="K78" s="31"/>
      <c r="L78" s="18"/>
      <c r="M78" s="31"/>
      <c r="N78" s="18"/>
      <c r="O78" s="31"/>
      <c r="P78" s="18"/>
      <c r="Q78" s="24"/>
      <c r="R78" s="24"/>
      <c r="S78" s="31"/>
      <c r="T78" s="18"/>
      <c r="U78" s="31"/>
      <c r="V78" s="18"/>
      <c r="W78" s="31"/>
      <c r="X78" s="18"/>
      <c r="Y78" s="18"/>
      <c r="Z78" s="18"/>
      <c r="AA78" s="18"/>
      <c r="AB78" s="18"/>
      <c r="AC78" s="24"/>
      <c r="AD78" s="24"/>
      <c r="AE78" s="24"/>
      <c r="AF78" s="24"/>
      <c r="AG78" s="18"/>
      <c r="AH78" s="18"/>
      <c r="AI78" s="18"/>
      <c r="AJ78" s="18"/>
      <c r="AK78" s="18"/>
      <c r="AL78" s="18"/>
      <c r="AM78" s="18"/>
      <c r="AN78" s="731"/>
      <c r="AO78" s="731"/>
      <c r="AP78" s="731"/>
      <c r="AQ78" s="18"/>
      <c r="AR78" s="18"/>
      <c r="AS78" s="96"/>
      <c r="AT78" s="119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</row>
    <row r="79" spans="1:68" ht="12.75">
      <c r="A79" s="18"/>
      <c r="B79" s="18"/>
      <c r="C79" s="18"/>
      <c r="D79" s="18"/>
      <c r="E79" s="18"/>
      <c r="F79" s="18"/>
      <c r="G79" s="18"/>
      <c r="H79" s="18"/>
      <c r="I79" s="31"/>
      <c r="J79" s="18"/>
      <c r="K79" s="31"/>
      <c r="L79" s="18"/>
      <c r="M79" s="31"/>
      <c r="N79" s="18"/>
      <c r="O79" s="31"/>
      <c r="P79" s="18"/>
      <c r="Q79" s="24"/>
      <c r="R79" s="24"/>
      <c r="S79" s="31"/>
      <c r="T79" s="18"/>
      <c r="U79" s="31"/>
      <c r="V79" s="18"/>
      <c r="W79" s="31"/>
      <c r="X79" s="18"/>
      <c r="Y79" s="18"/>
      <c r="Z79" s="18"/>
      <c r="AA79" s="18"/>
      <c r="AB79" s="18"/>
      <c r="AC79" s="24"/>
      <c r="AD79" s="24"/>
      <c r="AE79" s="24"/>
      <c r="AF79" s="24"/>
      <c r="AG79" s="18"/>
      <c r="AH79" s="18"/>
      <c r="AI79" s="18"/>
      <c r="AJ79" s="18"/>
      <c r="AK79" s="18"/>
      <c r="AL79" s="18"/>
      <c r="AM79" s="18"/>
      <c r="AN79" s="18"/>
      <c r="AO79" s="24"/>
      <c r="AP79" s="24"/>
      <c r="AQ79" s="18"/>
      <c r="AR79" s="18"/>
      <c r="AS79" s="96"/>
      <c r="AT79" s="119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</row>
    <row r="80" spans="1:68" ht="12.75">
      <c r="A80" s="18"/>
      <c r="B80" s="18"/>
      <c r="C80" s="18"/>
      <c r="D80" s="18"/>
      <c r="E80" s="18"/>
      <c r="F80" s="18"/>
      <c r="G80" s="18"/>
      <c r="H80" s="18"/>
      <c r="I80" s="31"/>
      <c r="J80" s="18"/>
      <c r="K80" s="31"/>
      <c r="L80" s="18"/>
      <c r="M80" s="31"/>
      <c r="N80" s="18"/>
      <c r="O80" s="31"/>
      <c r="P80" s="18"/>
      <c r="Q80" s="24"/>
      <c r="R80" s="24"/>
      <c r="S80" s="31"/>
      <c r="T80" s="18"/>
      <c r="U80" s="31"/>
      <c r="V80" s="18"/>
      <c r="W80" s="31"/>
      <c r="X80" s="18"/>
      <c r="Y80" s="18"/>
      <c r="Z80" s="18"/>
      <c r="AA80" s="18"/>
      <c r="AB80" s="18"/>
      <c r="AC80" s="24"/>
      <c r="AD80" s="24"/>
      <c r="AE80" s="24"/>
      <c r="AF80" s="24"/>
      <c r="AG80" s="18"/>
      <c r="AH80" s="18"/>
      <c r="AI80" s="18"/>
      <c r="AJ80" s="18"/>
      <c r="AK80" s="18"/>
      <c r="AL80" s="18"/>
      <c r="AM80" s="18"/>
      <c r="AN80" s="18"/>
      <c r="AO80" s="24"/>
      <c r="AP80" s="24"/>
      <c r="AQ80" s="18"/>
      <c r="AR80" s="18"/>
      <c r="AS80" s="96"/>
      <c r="AT80" s="119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</row>
    <row r="81" spans="1:68" s="99" customFormat="1" ht="12.75">
      <c r="A81" s="97"/>
      <c r="B81" s="60" t="s">
        <v>101</v>
      </c>
      <c r="C81" s="97"/>
      <c r="D81" s="97"/>
      <c r="E81" s="97"/>
      <c r="F81" s="97"/>
      <c r="G81" s="97"/>
      <c r="H81" s="97"/>
      <c r="I81" s="98"/>
      <c r="J81" s="97"/>
      <c r="K81" s="98"/>
      <c r="L81" s="97"/>
      <c r="M81" s="98"/>
      <c r="N81" s="97"/>
      <c r="O81" s="98"/>
      <c r="P81" s="97"/>
      <c r="Q81" s="60"/>
      <c r="R81" s="60"/>
      <c r="S81" s="98"/>
      <c r="T81" s="97"/>
      <c r="U81" s="98"/>
      <c r="V81" s="97"/>
      <c r="W81" s="98"/>
      <c r="X81" s="60" t="s">
        <v>102</v>
      </c>
      <c r="Y81" s="97"/>
      <c r="Z81" s="97"/>
      <c r="AA81" s="97"/>
      <c r="AB81" s="97"/>
      <c r="AC81" s="60"/>
      <c r="AD81" s="60"/>
      <c r="AE81" s="60"/>
      <c r="AF81" s="60"/>
      <c r="AG81" s="97"/>
      <c r="AH81" s="97"/>
      <c r="AI81" s="97"/>
      <c r="AJ81" s="97"/>
      <c r="AK81" s="97"/>
      <c r="AL81" s="97"/>
      <c r="AM81" s="97"/>
      <c r="AN81" s="97"/>
      <c r="AO81" s="60"/>
      <c r="AP81" s="60"/>
      <c r="AQ81" s="97"/>
      <c r="AR81" s="97"/>
      <c r="AS81" s="100"/>
      <c r="AT81" s="120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</row>
    <row r="82" spans="1:68" ht="12.75">
      <c r="A82" s="18"/>
      <c r="B82" s="18"/>
      <c r="C82" s="18"/>
      <c r="D82" s="18"/>
      <c r="E82" s="18"/>
      <c r="F82" s="18"/>
      <c r="G82" s="18"/>
      <c r="H82" s="18"/>
      <c r="I82" s="31"/>
      <c r="J82" s="18"/>
      <c r="K82" s="31"/>
      <c r="L82" s="18"/>
      <c r="M82" s="31"/>
      <c r="N82" s="18"/>
      <c r="O82" s="31"/>
      <c r="P82" s="18"/>
      <c r="Q82" s="24"/>
      <c r="R82" s="24"/>
      <c r="S82" s="31"/>
      <c r="T82" s="18"/>
      <c r="U82" s="31"/>
      <c r="V82" s="18"/>
      <c r="W82" s="31"/>
      <c r="X82" s="18"/>
      <c r="Y82" s="18"/>
      <c r="Z82" s="18"/>
      <c r="AA82" s="18"/>
      <c r="AB82" s="18"/>
      <c r="AC82" s="24"/>
      <c r="AD82" s="24"/>
      <c r="AE82" s="24"/>
      <c r="AF82" s="24"/>
      <c r="AG82" s="18"/>
      <c r="AH82" s="18"/>
      <c r="AI82" s="18"/>
      <c r="AJ82" s="18"/>
      <c r="AK82" s="18"/>
      <c r="AL82" s="18"/>
      <c r="AM82" s="18"/>
      <c r="AN82" s="18"/>
      <c r="AO82" s="24"/>
      <c r="AP82" s="24"/>
      <c r="AQ82" s="18"/>
      <c r="AR82" s="18"/>
      <c r="AS82" s="96"/>
      <c r="AT82" s="119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</row>
    <row r="83" spans="1:68" ht="12.75">
      <c r="A83" s="18"/>
      <c r="B83" s="18"/>
      <c r="C83" s="18"/>
      <c r="D83" s="18"/>
      <c r="E83" s="18"/>
      <c r="F83" s="18"/>
      <c r="G83" s="18"/>
      <c r="H83" s="18"/>
      <c r="I83" s="31"/>
      <c r="J83" s="18"/>
      <c r="K83" s="31"/>
      <c r="L83" s="18"/>
      <c r="M83" s="31"/>
      <c r="N83" s="18"/>
      <c r="O83" s="31"/>
      <c r="P83" s="18"/>
      <c r="Q83" s="24"/>
      <c r="R83" s="24"/>
      <c r="S83" s="31"/>
      <c r="T83" s="18"/>
      <c r="U83" s="31"/>
      <c r="V83" s="18"/>
      <c r="W83" s="31"/>
      <c r="X83" s="18"/>
      <c r="Y83" s="18"/>
      <c r="Z83" s="18"/>
      <c r="AA83" s="18"/>
      <c r="AB83" s="18"/>
      <c r="AC83" s="24"/>
      <c r="AD83" s="24"/>
      <c r="AE83" s="24"/>
      <c r="AF83" s="24"/>
      <c r="AG83" s="18"/>
      <c r="AH83" s="18"/>
      <c r="AI83" s="18"/>
      <c r="AJ83" s="18"/>
      <c r="AK83" s="18"/>
      <c r="AL83" s="18"/>
      <c r="AM83" s="18"/>
      <c r="AN83" s="18"/>
      <c r="AO83" s="24"/>
      <c r="AP83" s="24"/>
      <c r="AQ83" s="18"/>
      <c r="AR83" s="18"/>
      <c r="AS83" s="96"/>
      <c r="AT83" s="119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</row>
    <row r="84" spans="43:68" ht="12.75">
      <c r="AQ84" s="18"/>
      <c r="AR84" s="18"/>
      <c r="AS84" s="96"/>
      <c r="AT84" s="119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</row>
    <row r="85" spans="43:68" ht="12.75">
      <c r="AQ85" s="18"/>
      <c r="AR85" s="18"/>
      <c r="AS85" s="96"/>
      <c r="AT85" s="119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</row>
    <row r="86" spans="43:68" ht="12.75">
      <c r="AQ86" s="18"/>
      <c r="AR86" s="18"/>
      <c r="AS86" s="96"/>
      <c r="AT86" s="119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</row>
    <row r="87" spans="2:68" ht="12.75">
      <c r="B87" s="2"/>
      <c r="AQ87" s="18"/>
      <c r="AR87" s="18"/>
      <c r="AS87" s="96"/>
      <c r="AT87" s="119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</row>
    <row r="88" spans="43:68" ht="12.75">
      <c r="AQ88" s="18"/>
      <c r="AR88" s="18"/>
      <c r="AS88" s="96"/>
      <c r="AT88" s="119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</row>
    <row r="89" spans="43:68" ht="12.75">
      <c r="AQ89" s="18"/>
      <c r="AR89" s="18"/>
      <c r="AS89" s="96"/>
      <c r="AT89" s="119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</row>
    <row r="90" spans="43:68" ht="12.75">
      <c r="AQ90" s="18"/>
      <c r="AR90" s="18"/>
      <c r="AS90" s="96"/>
      <c r="AT90" s="119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</row>
    <row r="91" spans="43:68" ht="12.75">
      <c r="AQ91" s="18"/>
      <c r="AR91" s="18"/>
      <c r="AS91" s="96"/>
      <c r="AT91" s="119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</row>
    <row r="92" spans="43:68" ht="12.75">
      <c r="AQ92" s="18"/>
      <c r="AR92" s="18"/>
      <c r="AS92" s="96"/>
      <c r="AT92" s="119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</row>
    <row r="93" spans="43:68" ht="12.75">
      <c r="AQ93" s="18"/>
      <c r="AR93" s="18"/>
      <c r="AS93" s="96"/>
      <c r="AT93" s="119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</row>
    <row r="94" spans="43:68" ht="12.75">
      <c r="AQ94" s="18"/>
      <c r="AR94" s="18"/>
      <c r="AS94" s="96"/>
      <c r="AT94" s="119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</row>
    <row r="95" spans="43:68" ht="12.75">
      <c r="AQ95" s="18"/>
      <c r="AR95" s="18"/>
      <c r="AS95" s="96"/>
      <c r="AT95" s="119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</row>
    <row r="96" spans="43:68" ht="12.75">
      <c r="AQ96" s="18"/>
      <c r="AR96" s="18"/>
      <c r="AS96" s="96"/>
      <c r="AT96" s="119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</row>
    <row r="97" spans="43:68" ht="12.75">
      <c r="AQ97" s="18"/>
      <c r="AR97" s="18"/>
      <c r="AS97" s="96"/>
      <c r="AT97" s="119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</row>
    <row r="98" spans="43:68" ht="12.75">
      <c r="AQ98" s="18"/>
      <c r="AR98" s="18"/>
      <c r="AS98" s="96"/>
      <c r="AT98" s="119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</row>
    <row r="99" spans="43:68" ht="12.75">
      <c r="AQ99" s="18"/>
      <c r="AR99" s="18"/>
      <c r="AS99" s="96"/>
      <c r="AT99" s="119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</row>
    <row r="100" spans="43:68" ht="12.75">
      <c r="AQ100" s="18"/>
      <c r="AR100" s="18"/>
      <c r="AS100" s="96"/>
      <c r="AT100" s="119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</row>
    <row r="101" spans="43:68" ht="12.75">
      <c r="AQ101" s="18"/>
      <c r="AR101" s="18"/>
      <c r="AS101" s="96"/>
      <c r="AT101" s="119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</row>
    <row r="102" spans="43:68" ht="12.75">
      <c r="AQ102" s="18"/>
      <c r="AR102" s="18"/>
      <c r="AS102" s="96"/>
      <c r="AT102" s="119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</row>
    <row r="103" spans="43:68" ht="12.75">
      <c r="AQ103" s="18"/>
      <c r="AR103" s="18"/>
      <c r="AS103" s="96"/>
      <c r="AT103" s="119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</row>
    <row r="104" spans="43:68" ht="12.75">
      <c r="AQ104" s="18"/>
      <c r="AR104" s="18"/>
      <c r="AS104" s="96"/>
      <c r="AT104" s="119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</row>
    <row r="105" spans="43:68" ht="12.75">
      <c r="AQ105" s="18"/>
      <c r="AR105" s="18"/>
      <c r="AS105" s="96"/>
      <c r="AT105" s="119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</row>
    <row r="106" spans="43:68" ht="12.75">
      <c r="AQ106" s="18"/>
      <c r="AR106" s="18"/>
      <c r="AS106" s="96"/>
      <c r="AT106" s="119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</row>
  </sheetData>
  <sheetProtection/>
  <mergeCells count="9">
    <mergeCell ref="AS8:AS9"/>
    <mergeCell ref="AT8:AT9"/>
    <mergeCell ref="AN78:AP78"/>
    <mergeCell ref="R5:Z5"/>
    <mergeCell ref="R6:AA6"/>
    <mergeCell ref="C8:D8"/>
    <mergeCell ref="E8:F8"/>
    <mergeCell ref="G8:H8"/>
    <mergeCell ref="AQ8:AR8"/>
  </mergeCells>
  <printOptions/>
  <pageMargins left="0.1968503937007874" right="0" top="0.2755905511811024" bottom="0" header="0.4330708661417323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штырбулова</dc:creator>
  <cp:keywords/>
  <dc:description/>
  <cp:lastModifiedBy>Admin</cp:lastModifiedBy>
  <cp:lastPrinted>2018-04-10T17:38:23Z</cp:lastPrinted>
  <dcterms:created xsi:type="dcterms:W3CDTF">2005-03-15T09:49:07Z</dcterms:created>
  <dcterms:modified xsi:type="dcterms:W3CDTF">2018-04-10T17:46:33Z</dcterms:modified>
  <cp:category/>
  <cp:version/>
  <cp:contentType/>
  <cp:contentStatus/>
</cp:coreProperties>
</file>